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usha-sv\共有\01LANDESK\01総務課\伺い等業務\電力調達業務\R5新電力調達\"/>
    </mc:Choice>
  </mc:AlternateContent>
  <bookViews>
    <workbookView xWindow="0" yWindow="0" windowWidth="20490" windowHeight="7920"/>
  </bookViews>
  <sheets>
    <sheet name="税込書式" sheetId="2" r:id="rId1"/>
    <sheet name="記入例 (税込)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" l="1"/>
  <c r="E11" i="5"/>
  <c r="E12" i="5"/>
  <c r="E13" i="5"/>
  <c r="E14" i="5"/>
  <c r="E15" i="5"/>
  <c r="E16" i="5"/>
  <c r="E17" i="5"/>
  <c r="E18" i="5"/>
  <c r="E19" i="5"/>
  <c r="E20" i="5"/>
  <c r="E21" i="5"/>
  <c r="E22" i="5"/>
  <c r="T23" i="2"/>
  <c r="J23" i="2"/>
  <c r="N23" i="5" l="1"/>
  <c r="R22" i="5"/>
  <c r="O22" i="5"/>
  <c r="P22" i="5" s="1"/>
  <c r="S22" i="5" s="1"/>
  <c r="H22" i="5"/>
  <c r="I22" i="5" s="1"/>
  <c r="F22" i="5"/>
  <c r="R21" i="5"/>
  <c r="O21" i="5"/>
  <c r="P21" i="5" s="1"/>
  <c r="S21" i="5" s="1"/>
  <c r="H21" i="5"/>
  <c r="I21" i="5" s="1"/>
  <c r="F21" i="5"/>
  <c r="R20" i="5"/>
  <c r="O20" i="5"/>
  <c r="P20" i="5" s="1"/>
  <c r="S20" i="5" s="1"/>
  <c r="H20" i="5"/>
  <c r="I20" i="5" s="1"/>
  <c r="F20" i="5"/>
  <c r="R19" i="5"/>
  <c r="O19" i="5"/>
  <c r="P19" i="5" s="1"/>
  <c r="S19" i="5" s="1"/>
  <c r="H19" i="5"/>
  <c r="I19" i="5" s="1"/>
  <c r="F19" i="5"/>
  <c r="R18" i="5"/>
  <c r="O18" i="5"/>
  <c r="P18" i="5" s="1"/>
  <c r="S18" i="5" s="1"/>
  <c r="H18" i="5"/>
  <c r="I18" i="5" s="1"/>
  <c r="F18" i="5"/>
  <c r="R17" i="5"/>
  <c r="O17" i="5"/>
  <c r="P17" i="5" s="1"/>
  <c r="S17" i="5" s="1"/>
  <c r="H17" i="5"/>
  <c r="I17" i="5" s="1"/>
  <c r="F17" i="5"/>
  <c r="R16" i="5"/>
  <c r="O16" i="5"/>
  <c r="P16" i="5" s="1"/>
  <c r="S16" i="5" s="1"/>
  <c r="H16" i="5"/>
  <c r="I16" i="5" s="1"/>
  <c r="F16" i="5"/>
  <c r="R15" i="5"/>
  <c r="O15" i="5"/>
  <c r="P15" i="5" s="1"/>
  <c r="S15" i="5" s="1"/>
  <c r="H15" i="5"/>
  <c r="I15" i="5" s="1"/>
  <c r="F15" i="5"/>
  <c r="R14" i="5"/>
  <c r="O14" i="5"/>
  <c r="P14" i="5" s="1"/>
  <c r="S14" i="5" s="1"/>
  <c r="H14" i="5"/>
  <c r="I14" i="5" s="1"/>
  <c r="F14" i="5"/>
  <c r="R13" i="5"/>
  <c r="O13" i="5"/>
  <c r="P13" i="5" s="1"/>
  <c r="S13" i="5" s="1"/>
  <c r="H13" i="5"/>
  <c r="I13" i="5" s="1"/>
  <c r="F13" i="5"/>
  <c r="R12" i="5"/>
  <c r="O12" i="5"/>
  <c r="P12" i="5" s="1"/>
  <c r="S12" i="5" s="1"/>
  <c r="H12" i="5"/>
  <c r="I12" i="5" s="1"/>
  <c r="F12" i="5"/>
  <c r="R11" i="5"/>
  <c r="O11" i="5"/>
  <c r="P11" i="5" s="1"/>
  <c r="S11" i="5" s="1"/>
  <c r="H11" i="5"/>
  <c r="I11" i="5" s="1"/>
  <c r="F11" i="5"/>
  <c r="J11" i="5" l="1"/>
  <c r="T14" i="5"/>
  <c r="T18" i="5"/>
  <c r="T22" i="5"/>
  <c r="T11" i="5"/>
  <c r="T15" i="5"/>
  <c r="T19" i="5"/>
  <c r="T12" i="5"/>
  <c r="T16" i="5"/>
  <c r="T20" i="5"/>
  <c r="T13" i="5"/>
  <c r="T17" i="5"/>
  <c r="T21" i="5"/>
  <c r="J14" i="5"/>
  <c r="J16" i="5"/>
  <c r="J18" i="5"/>
  <c r="J20" i="5"/>
  <c r="J22" i="5"/>
  <c r="J12" i="5"/>
  <c r="J13" i="5"/>
  <c r="J15" i="5"/>
  <c r="J17" i="5"/>
  <c r="J19" i="5"/>
  <c r="J21" i="5"/>
  <c r="J23" i="5" l="1"/>
  <c r="T23" i="5"/>
  <c r="N23" i="2"/>
  <c r="D23" i="2"/>
  <c r="T25" i="5" l="1"/>
  <c r="T27" i="5" s="1"/>
  <c r="T25" i="2"/>
</calcChain>
</file>

<file path=xl/sharedStrings.xml><?xml version="1.0" encoding="utf-8"?>
<sst xmlns="http://schemas.openxmlformats.org/spreadsheetml/2006/main" count="191" uniqueCount="62">
  <si>
    <t>夏季</t>
    <rPh sb="0" eb="2">
      <t>カキ</t>
    </rPh>
    <phoneticPr fontId="1"/>
  </si>
  <si>
    <t>他季</t>
    <rPh sb="0" eb="1">
      <t>ホカ</t>
    </rPh>
    <rPh sb="1" eb="2">
      <t>キ</t>
    </rPh>
    <phoneticPr fontId="1"/>
  </si>
  <si>
    <t>商号または名称</t>
    <rPh sb="0" eb="2">
      <t>ショウゴウ</t>
    </rPh>
    <rPh sb="5" eb="7">
      <t>メイショウ</t>
    </rPh>
    <phoneticPr fontId="1"/>
  </si>
  <si>
    <t>使用月</t>
    <rPh sb="0" eb="2">
      <t>シヨウ</t>
    </rPh>
    <rPh sb="2" eb="3">
      <t>ツキ</t>
    </rPh>
    <phoneticPr fontId="1"/>
  </si>
  <si>
    <t>契約電力</t>
    <rPh sb="0" eb="2">
      <t>ケイヤク</t>
    </rPh>
    <rPh sb="2" eb="4">
      <t>デンリョク</t>
    </rPh>
    <phoneticPr fontId="1"/>
  </si>
  <si>
    <t>力率</t>
    <rPh sb="0" eb="2">
      <t>リキリツ</t>
    </rPh>
    <phoneticPr fontId="1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</si>
  <si>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</si>
  <si>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力率修正額</t>
    <rPh sb="0" eb="2">
      <t>リキリツ</t>
    </rPh>
    <rPh sb="2" eb="4">
      <t>シュウセイ</t>
    </rPh>
    <rPh sb="4" eb="5">
      <t>ガク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</si>
  <si>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</si>
  <si>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</si>
  <si>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料金割引</t>
    <rPh sb="0" eb="2">
      <t>リョウキン</t>
    </rPh>
    <rPh sb="2" eb="4">
      <t>ワリビキ</t>
    </rPh>
    <phoneticPr fontId="1"/>
  </si>
  <si>
    <t>合計</t>
    <rPh sb="0" eb="2">
      <t>ゴウケイ</t>
    </rPh>
    <phoneticPr fontId="1"/>
  </si>
  <si>
    <t>①</t>
    <phoneticPr fontId="1"/>
  </si>
  <si>
    <t>②</t>
    <phoneticPr fontId="1"/>
  </si>
  <si>
    <t>③</t>
    <phoneticPr fontId="1"/>
  </si>
  <si>
    <t>⑥ = b × ③</t>
    <phoneticPr fontId="1"/>
  </si>
  <si>
    <t>⑦</t>
    <phoneticPr fontId="1"/>
  </si>
  <si>
    <t>⑤ + ⑥ - ⑦</t>
    <phoneticPr fontId="1"/>
  </si>
  <si>
    <t>名称</t>
    <rPh sb="0" eb="2">
      <t>メイショウ</t>
    </rPh>
    <phoneticPr fontId="1"/>
  </si>
  <si>
    <t>算定方法</t>
    <rPh sb="0" eb="2">
      <t>サンテイ</t>
    </rPh>
    <rPh sb="2" eb="4">
      <t>ホウホウ</t>
    </rPh>
    <phoneticPr fontId="1"/>
  </si>
  <si>
    <t>電力量料金単価
（ b 円／kW時）</t>
    <rPh sb="0" eb="2">
      <t>デンリョク</t>
    </rPh>
    <rPh sb="2" eb="3">
      <t>リョウ</t>
    </rPh>
    <rPh sb="3" eb="5">
      <t>リョウキン</t>
    </rPh>
    <rPh sb="5" eb="7">
      <t>タンカ</t>
    </rPh>
    <rPh sb="12" eb="13">
      <t>エン</t>
    </rPh>
    <rPh sb="16" eb="17">
      <t>ジ</t>
    </rPh>
    <phoneticPr fontId="1"/>
  </si>
  <si>
    <t>基本料金単価
（ a 円／kW月）</t>
    <rPh sb="0" eb="2">
      <t>キホン</t>
    </rPh>
    <rPh sb="2" eb="4">
      <t>リョウキン</t>
    </rPh>
    <rPh sb="4" eb="6">
      <t>タンカ</t>
    </rPh>
    <rPh sb="11" eb="12">
      <t>エン</t>
    </rPh>
    <rPh sb="15" eb="16">
      <t>ツキ</t>
    </rPh>
    <phoneticPr fontId="1"/>
  </si>
  <si>
    <t>金額算定の合計金額および入札金額は、１円未満の端数は切り捨てます。</t>
    <rPh sb="0" eb="2">
      <t>キンガク</t>
    </rPh>
    <rPh sb="2" eb="4">
      <t>サンテイ</t>
    </rPh>
    <rPh sb="5" eb="7">
      <t>ゴウケイ</t>
    </rPh>
    <rPh sb="7" eb="9">
      <t>キンガク</t>
    </rPh>
    <rPh sb="12" eb="14">
      <t>ニュウサツ</t>
    </rPh>
    <rPh sb="14" eb="16">
      <t>キンガク</t>
    </rPh>
    <rPh sb="19" eb="20">
      <t>エン</t>
    </rPh>
    <rPh sb="20" eb="22">
      <t>ミマン</t>
    </rPh>
    <rPh sb="23" eb="25">
      <t>ハスウ</t>
    </rPh>
    <rPh sb="26" eb="27">
      <t>キ</t>
    </rPh>
    <rPh sb="28" eb="29">
      <t>ス</t>
    </rPh>
    <phoneticPr fontId="1"/>
  </si>
  <si>
    <t>調達場所</t>
    <rPh sb="0" eb="2">
      <t>チョウタツ</t>
    </rPh>
    <rPh sb="2" eb="4">
      <t>バショ</t>
    </rPh>
    <phoneticPr fontId="1"/>
  </si>
  <si>
    <t>↓</t>
    <phoneticPr fontId="1"/>
  </si>
  <si>
    <t>滋賀食肉センター　本館棟</t>
    <rPh sb="0" eb="2">
      <t>シガ</t>
    </rPh>
    <rPh sb="2" eb="4">
      <t>ショクニク</t>
    </rPh>
    <rPh sb="9" eb="11">
      <t>ホンカン</t>
    </rPh>
    <rPh sb="11" eb="12">
      <t>トウ</t>
    </rPh>
    <phoneticPr fontId="1"/>
  </si>
  <si>
    <t>⑤ = （ a × ① ）
+ ④</t>
    <phoneticPr fontId="1"/>
  </si>
  <si>
    <t xml:space="preserve">
</t>
    <phoneticPr fontId="1"/>
  </si>
  <si>
    <t>滋賀食肉センター　食肉関連棟</t>
    <rPh sb="0" eb="2">
      <t>シガ</t>
    </rPh>
    <rPh sb="2" eb="4">
      <t>ショクニク</t>
    </rPh>
    <rPh sb="9" eb="11">
      <t>ショクニク</t>
    </rPh>
    <rPh sb="11" eb="13">
      <t>カンレン</t>
    </rPh>
    <rPh sb="13" eb="14">
      <t>トウ</t>
    </rPh>
    <phoneticPr fontId="1"/>
  </si>
  <si>
    <t>合計　(c)</t>
    <rPh sb="0" eb="2">
      <t>ゴウケイ</t>
    </rPh>
    <phoneticPr fontId="1"/>
  </si>
  <si>
    <t>合計　(d)</t>
    <rPh sb="0" eb="2">
      <t>ゴウケイ</t>
    </rPh>
    <phoneticPr fontId="1"/>
  </si>
  <si>
    <t>④ = （ a × ① ）× 
（ 0.85 - ② / 100）</t>
    <phoneticPr fontId="1"/>
  </si>
  <si>
    <t>別紙様式１－２（１）</t>
    <rPh sb="0" eb="2">
      <t>ベッシ</t>
    </rPh>
    <rPh sb="2" eb="4">
      <t>ヨウシキ</t>
    </rPh>
    <phoneticPr fontId="1"/>
  </si>
  <si>
    <t>別紙様式１－２（２）</t>
    <rPh sb="0" eb="2">
      <t>ベッシ</t>
    </rPh>
    <rPh sb="2" eb="4">
      <t>ヨウシキ</t>
    </rPh>
    <phoneticPr fontId="1"/>
  </si>
  <si>
    <t>①</t>
    <phoneticPr fontId="1"/>
  </si>
  <si>
    <t>④ = （ a × ① ）× 
（ 0.85 - ② / 100）</t>
    <phoneticPr fontId="1"/>
  </si>
  <si>
    <t>⑤ = （ a × ① ）
+ ④</t>
    <phoneticPr fontId="1"/>
  </si>
  <si>
    <t>⑦ = ( ③ × c ) + ( ③ × d )</t>
    <phoneticPr fontId="1"/>
  </si>
  <si>
    <t>⑤ + ⑥ + ⑦</t>
    <phoneticPr fontId="1"/>
  </si>
  <si>
    <t>○○○○特別割引</t>
    <rPh sb="4" eb="6">
      <t>トクベツ</t>
    </rPh>
    <rPh sb="6" eb="8">
      <t>ワリビキ</t>
    </rPh>
    <phoneticPr fontId="1"/>
  </si>
  <si>
    <t>基本料金＋電力量料金から２％割引</t>
    <rPh sb="0" eb="2">
      <t>キホン</t>
    </rPh>
    <rPh sb="2" eb="4">
      <t>リョウキン</t>
    </rPh>
    <rPh sb="5" eb="7">
      <t>デンリョク</t>
    </rPh>
    <rPh sb="7" eb="8">
      <t>リョウ</t>
    </rPh>
    <rPh sb="8" eb="10">
      <t>リョウキン</t>
    </rPh>
    <rPh sb="14" eb="16">
      <t>ワリビキ</t>
    </rPh>
    <phoneticPr fontId="1"/>
  </si>
  <si>
    <t xml:space="preserve">
株式会社　近江電気商事</t>
    <rPh sb="1" eb="3">
      <t>カブシキ</t>
    </rPh>
    <rPh sb="3" eb="5">
      <t>カイシャ</t>
    </rPh>
    <rPh sb="6" eb="8">
      <t>オウミ</t>
    </rPh>
    <rPh sb="8" eb="10">
      <t>デンキ</t>
    </rPh>
    <rPh sb="10" eb="12">
      <t>ショウジ</t>
    </rPh>
    <phoneticPr fontId="1"/>
  </si>
  <si>
    <t>合計　(d)
（税込）</t>
    <rPh sb="0" eb="2">
      <t>ゴウケイ</t>
    </rPh>
    <rPh sb="8" eb="10">
      <t>ゼイコ</t>
    </rPh>
    <phoneticPr fontId="1"/>
  </si>
  <si>
    <t>合計　(c)
（税込）</t>
    <rPh sb="0" eb="2">
      <t>ゴウケイ</t>
    </rPh>
    <rPh sb="8" eb="10">
      <t>ゼイコ</t>
    </rPh>
    <phoneticPr fontId="1"/>
  </si>
  <si>
    <t>合計金額　( c + d )
（税込）</t>
    <rPh sb="0" eb="2">
      <t>ゴウケイ</t>
    </rPh>
    <rPh sb="2" eb="4">
      <t>キンガク</t>
    </rPh>
    <rPh sb="3" eb="4">
      <t>ニュウキン</t>
    </rPh>
    <rPh sb="16" eb="18">
      <t>ゼイコ</t>
    </rPh>
    <phoneticPr fontId="1"/>
  </si>
  <si>
    <t>入札金額算定書　（単価税込）</t>
    <rPh sb="9" eb="11">
      <t>タンカ</t>
    </rPh>
    <rPh sb="11" eb="13">
      <t>ゼイコ</t>
    </rPh>
    <phoneticPr fontId="1"/>
  </si>
  <si>
    <t>入札金額　(e)　（税抜）</t>
    <rPh sb="0" eb="2">
      <t>ニュウサツ</t>
    </rPh>
    <rPh sb="2" eb="4">
      <t>キンガク</t>
    </rPh>
    <rPh sb="10" eb="12">
      <t>ゼイヌキ</t>
    </rPh>
    <phoneticPr fontId="1"/>
  </si>
  <si>
    <r>
      <rPr>
        <sz val="9"/>
        <color rgb="FFFF0000"/>
        <rFont val="ＭＳ ゴシック"/>
        <family val="3"/>
        <charset val="128"/>
      </rPr>
      <t>この様式では単価を税込金額として見積もることができますが、入札金額(e)は税抜で入力すること。
また、入札書に記入する金額と(e)は同じ金額でなければ無効となります。</t>
    </r>
    <r>
      <rPr>
        <sz val="9"/>
        <rFont val="ＭＳ ゴシック"/>
        <family val="3"/>
        <charset val="128"/>
      </rPr>
      <t xml:space="preserve">
基本料金および電力量料金は、小数点以下第３位を四捨五入します。
夏季は７月１日から９月３０日までとします。
料金割引については、割引の名称および算定方法を記載してください。
（記入枠収まらない時は別紙にて記載可、様式は問いません）
金額算定の合計金額および入札金額は、１円未満の端数は切り捨てます。</t>
    </r>
    <rPh sb="29" eb="31">
      <t>ニュウサツ</t>
    </rPh>
    <rPh sb="31" eb="33">
      <t>キンガク</t>
    </rPh>
    <rPh sb="40" eb="42">
      <t>ニュウリョク</t>
    </rPh>
    <rPh sb="51" eb="53">
      <t>ニュウサツ</t>
    </rPh>
    <rPh sb="53" eb="54">
      <t>ショ</t>
    </rPh>
    <rPh sb="55" eb="57">
      <t>キニュウ</t>
    </rPh>
    <rPh sb="59" eb="61">
      <t>キンガク</t>
    </rPh>
    <rPh sb="66" eb="67">
      <t>オナ</t>
    </rPh>
    <rPh sb="68" eb="70">
      <t>キンガク</t>
    </rPh>
    <rPh sb="75" eb="77">
      <t>ムコウ</t>
    </rPh>
    <phoneticPr fontId="1"/>
  </si>
  <si>
    <t>令和3年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</si>
  <si>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令和4年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</si>
  <si>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令和5年4月</t>
  </si>
  <si>
    <t>令和5年5月</t>
  </si>
  <si>
    <t>令和5年6月</t>
  </si>
  <si>
    <t>令和5年7月</t>
  </si>
  <si>
    <t>令和5年8月</t>
  </si>
  <si>
    <t>令和5年9月</t>
  </si>
  <si>
    <t>令和5年10月</t>
  </si>
  <si>
    <t>令和5年11月</t>
  </si>
  <si>
    <t>令和5年12月</t>
  </si>
  <si>
    <t>令和6年1月</t>
  </si>
  <si>
    <t>令和6年2月</t>
  </si>
  <si>
    <t>令和6年3月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</si>
</sst>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&quot;平成&quot;e&quot;年&quot;m&quot;月&quot;;@"/>
    <numFmt numFmtId="177" formatCode="0_);[Red]\(0\)"/>
    <numFmt numFmtId="178" formatCode="_ * #,##0.00_ ;_ * \-#,##0.00_ ;_ 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>
      <alignment vertical="center"/>
    </xf>
    <xf numFmtId="0" fontId="3" fillId="0" borderId="3" xfId="0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41" fontId="3" fillId="2" borderId="3" xfId="0" applyNumberFormat="1" applyFont="1" applyFill="1" applyBorder="1">
      <alignment vertical="center"/>
    </xf>
    <xf numFmtId="41" fontId="3" fillId="2" borderId="8" xfId="0" applyNumberFormat="1" applyFont="1" applyFill="1" applyBorder="1">
      <alignment vertical="center"/>
    </xf>
    <xf numFmtId="41" fontId="3" fillId="0" borderId="3" xfId="0" applyNumberFormat="1" applyFont="1" applyFill="1" applyBorder="1">
      <alignment vertical="center"/>
    </xf>
    <xf numFmtId="41" fontId="3" fillId="0" borderId="8" xfId="0" applyNumberFormat="1" applyFont="1" applyFill="1" applyBorder="1">
      <alignment vertical="center"/>
    </xf>
    <xf numFmtId="177" fontId="3" fillId="2" borderId="3" xfId="0" applyNumberFormat="1" applyFont="1" applyFill="1" applyBorder="1">
      <alignment vertical="center"/>
    </xf>
    <xf numFmtId="177" fontId="3" fillId="0" borderId="3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78" fontId="3" fillId="0" borderId="3" xfId="0" applyNumberFormat="1" applyFont="1" applyFill="1" applyBorder="1">
      <alignment vertical="center"/>
    </xf>
    <xf numFmtId="43" fontId="3" fillId="0" borderId="3" xfId="0" applyNumberFormat="1" applyFont="1" applyFill="1" applyBorder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43" fontId="6" fillId="0" borderId="3" xfId="0" applyNumberFormat="1" applyFont="1" applyFill="1" applyBorder="1">
      <alignment vertical="center"/>
    </xf>
    <xf numFmtId="178" fontId="6" fillId="0" borderId="3" xfId="0" applyNumberFormat="1" applyFont="1" applyFill="1" applyBorder="1">
      <alignment vertical="center"/>
    </xf>
    <xf numFmtId="41" fontId="6" fillId="0" borderId="8" xfId="0" applyNumberFormat="1" applyFont="1" applyFill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 wrapText="1"/>
    </xf>
    <xf numFmtId="177" fontId="3" fillId="0" borderId="10" xfId="0" applyNumberFormat="1" applyFont="1" applyFill="1" applyBorder="1">
      <alignment vertical="center"/>
    </xf>
    <xf numFmtId="3" fontId="3" fillId="0" borderId="10" xfId="0" applyNumberFormat="1" applyFont="1" applyFill="1" applyBorder="1" applyAlignment="1">
      <alignment horizontal="right" vertical="center" wrapText="1"/>
    </xf>
    <xf numFmtId="41" fontId="3" fillId="0" borderId="10" xfId="0" applyNumberFormat="1" applyFont="1" applyFill="1" applyBorder="1">
      <alignment vertical="center"/>
    </xf>
    <xf numFmtId="41" fontId="3" fillId="0" borderId="11" xfId="0" applyNumberFormat="1" applyFont="1" applyFill="1" applyBorder="1">
      <alignment vertical="center"/>
    </xf>
    <xf numFmtId="178" fontId="5" fillId="0" borderId="3" xfId="0" applyNumberFormat="1" applyFont="1" applyFill="1" applyBorder="1">
      <alignment vertical="center"/>
    </xf>
    <xf numFmtId="178" fontId="5" fillId="0" borderId="10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43" fontId="3" fillId="0" borderId="10" xfId="0" applyNumberFormat="1" applyFont="1" applyFill="1" applyBorder="1">
      <alignment vertical="center"/>
    </xf>
    <xf numFmtId="43" fontId="6" fillId="0" borderId="10" xfId="0" applyNumberFormat="1" applyFont="1" applyFill="1" applyBorder="1">
      <alignment vertical="center"/>
    </xf>
    <xf numFmtId="176" fontId="3" fillId="3" borderId="7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 wrapText="1"/>
    </xf>
    <xf numFmtId="177" fontId="3" fillId="3" borderId="3" xfId="0" applyNumberFormat="1" applyFont="1" applyFill="1" applyBorder="1">
      <alignment vertical="center"/>
    </xf>
    <xf numFmtId="3" fontId="3" fillId="3" borderId="3" xfId="0" applyNumberFormat="1" applyFont="1" applyFill="1" applyBorder="1" applyAlignment="1">
      <alignment horizontal="right" vertical="center" wrapText="1"/>
    </xf>
    <xf numFmtId="178" fontId="3" fillId="3" borderId="3" xfId="0" applyNumberFormat="1" applyFont="1" applyFill="1" applyBorder="1">
      <alignment vertical="center"/>
    </xf>
    <xf numFmtId="178" fontId="6" fillId="3" borderId="3" xfId="0" applyNumberFormat="1" applyFont="1" applyFill="1" applyBorder="1">
      <alignment vertical="center"/>
    </xf>
    <xf numFmtId="41" fontId="6" fillId="3" borderId="8" xfId="0" applyNumberFormat="1" applyFont="1" applyFill="1" applyBorder="1">
      <alignment vertical="center"/>
    </xf>
    <xf numFmtId="43" fontId="3" fillId="3" borderId="3" xfId="0" applyNumberFormat="1" applyFont="1" applyFill="1" applyBorder="1">
      <alignment vertical="center"/>
    </xf>
    <xf numFmtId="43" fontId="6" fillId="3" borderId="3" xfId="0" applyNumberFormat="1" applyFont="1" applyFill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9" xfId="0" applyNumberFormat="1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>
      <alignment horizontal="center" vertical="center"/>
    </xf>
    <xf numFmtId="41" fontId="3" fillId="0" borderId="15" xfId="0" applyNumberFormat="1" applyFont="1" applyFill="1" applyBorder="1" applyAlignment="1">
      <alignment horizontal="center" vertical="center"/>
    </xf>
    <xf numFmtId="41" fontId="3" fillId="2" borderId="14" xfId="0" applyNumberFormat="1" applyFont="1" applyFill="1" applyBorder="1" applyAlignment="1">
      <alignment horizontal="center" vertical="center"/>
    </xf>
    <xf numFmtId="41" fontId="3" fillId="2" borderId="1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indent="1"/>
    </xf>
    <xf numFmtId="0" fontId="3" fillId="0" borderId="8" xfId="0" applyFont="1" applyBorder="1" applyAlignment="1">
      <alignment horizontal="left" vertical="top" indent="1"/>
    </xf>
    <xf numFmtId="0" fontId="3" fillId="0" borderId="7" xfId="0" applyFont="1" applyBorder="1" applyAlignment="1">
      <alignment horizontal="left" vertical="top" indent="1"/>
    </xf>
    <xf numFmtId="0" fontId="3" fillId="0" borderId="9" xfId="0" applyFont="1" applyBorder="1" applyAlignment="1">
      <alignment horizontal="left" vertical="top" indent="1"/>
    </xf>
    <xf numFmtId="0" fontId="3" fillId="0" borderId="10" xfId="0" applyFont="1" applyBorder="1" applyAlignment="1">
      <alignment horizontal="left" vertical="top" indent="1"/>
    </xf>
    <xf numFmtId="0" fontId="3" fillId="0" borderId="11" xfId="0" applyFont="1" applyBorder="1" applyAlignment="1">
      <alignment horizontal="left" vertical="top" indent="1"/>
    </xf>
    <xf numFmtId="0" fontId="4" fillId="0" borderId="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178" fontId="6" fillId="0" borderId="15" xfId="0" applyNumberFormat="1" applyFont="1" applyFill="1" applyBorder="1" applyAlignment="1">
      <alignment horizontal="center" vertical="center"/>
    </xf>
    <xf numFmtId="43" fontId="6" fillId="0" borderId="14" xfId="0" applyNumberFormat="1" applyFont="1" applyFill="1" applyBorder="1" applyAlignment="1">
      <alignment horizontal="center" vertical="center"/>
    </xf>
    <xf numFmtId="43" fontId="6" fillId="0" borderId="15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78" fontId="6" fillId="3" borderId="14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 vertical="center"/>
    </xf>
    <xf numFmtId="43" fontId="6" fillId="3" borderId="14" xfId="0" applyNumberFormat="1" applyFont="1" applyFill="1" applyBorder="1" applyAlignment="1">
      <alignment horizontal="center" vertical="center"/>
    </xf>
    <xf numFmtId="43" fontId="6" fillId="3" borderId="15" xfId="0" applyNumberFormat="1" applyFont="1" applyFill="1" applyBorder="1" applyAlignment="1">
      <alignment horizontal="center" vertical="center"/>
    </xf>
    <xf numFmtId="3" fontId="6" fillId="0" borderId="27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78" fontId="6" fillId="0" borderId="18" xfId="0" applyNumberFormat="1" applyFont="1" applyFill="1" applyBorder="1" applyAlignment="1">
      <alignment horizontal="center" vertical="center"/>
    </xf>
    <xf numFmtId="178" fontId="6" fillId="0" borderId="19" xfId="0" applyNumberFormat="1" applyFont="1" applyFill="1" applyBorder="1" applyAlignment="1">
      <alignment horizontal="center" vertical="center"/>
    </xf>
    <xf numFmtId="43" fontId="6" fillId="0" borderId="18" xfId="0" applyNumberFormat="1" applyFont="1" applyFill="1" applyBorder="1" applyAlignment="1">
      <alignment horizontal="center" vertical="center"/>
    </xf>
    <xf numFmtId="43" fontId="6" fillId="0" borderId="1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7" zoomScale="85" zoomScaleNormal="85" zoomScaleSheetLayoutView="85" workbookViewId="0">
      <selection activeCell="N11" sqref="N11:N22"/>
    </sheetView>
  </sheetViews>
  <sheetFormatPr defaultRowHeight="11.25" x14ac:dyDescent="0.15"/>
  <cols>
    <col min="1" max="1" width="15.5" style="1" customWidth="1"/>
    <col min="2" max="3" width="9.25" style="1" customWidth="1"/>
    <col min="4" max="4" width="16.375" style="1" bestFit="1" customWidth="1"/>
    <col min="5" max="5" width="19.875" style="1" customWidth="1"/>
    <col min="6" max="6" width="1.875" style="1" customWidth="1"/>
    <col min="7" max="7" width="17.25" style="1" customWidth="1"/>
    <col min="8" max="9" width="12.75" style="1" customWidth="1"/>
    <col min="10" max="10" width="17.375" style="1" customWidth="1"/>
    <col min="11" max="11" width="15.5" style="1" customWidth="1"/>
    <col min="12" max="13" width="9.25" style="1" customWidth="1"/>
    <col min="14" max="14" width="16.375" style="1" customWidth="1"/>
    <col min="15" max="15" width="19.875" style="1" customWidth="1"/>
    <col min="16" max="16" width="1.875" style="1" customWidth="1"/>
    <col min="17" max="17" width="17.25" style="1" customWidth="1"/>
    <col min="18" max="19" width="12.75" style="1" customWidth="1"/>
    <col min="20" max="20" width="17.375" style="1" customWidth="1"/>
    <col min="21" max="16384" width="9" style="1"/>
  </cols>
  <sheetData>
    <row r="1" spans="1:20" ht="25.5" customHeight="1" thickBot="1" x14ac:dyDescent="0.2">
      <c r="A1" s="105" t="s">
        <v>32</v>
      </c>
      <c r="B1" s="105"/>
      <c r="C1" s="106" t="s">
        <v>45</v>
      </c>
      <c r="D1" s="106"/>
      <c r="E1" s="106"/>
      <c r="F1" s="106"/>
      <c r="G1" s="106"/>
      <c r="H1" s="106"/>
      <c r="I1" s="106"/>
      <c r="J1" s="25" t="s">
        <v>49</v>
      </c>
      <c r="K1" s="105" t="s">
        <v>33</v>
      </c>
      <c r="L1" s="105"/>
      <c r="M1" s="106" t="s">
        <v>45</v>
      </c>
      <c r="N1" s="106"/>
      <c r="O1" s="106"/>
      <c r="P1" s="106"/>
      <c r="Q1" s="106"/>
      <c r="R1" s="106"/>
      <c r="S1" s="106"/>
      <c r="T1" s="25" t="s">
        <v>49</v>
      </c>
    </row>
    <row r="2" spans="1:20" ht="22.5" customHeight="1" x14ac:dyDescent="0.15">
      <c r="A2" s="2" t="s">
        <v>23</v>
      </c>
      <c r="B2" s="107" t="s">
        <v>25</v>
      </c>
      <c r="C2" s="107"/>
      <c r="D2" s="107"/>
      <c r="E2" s="108"/>
      <c r="F2" s="3"/>
      <c r="G2" s="109" t="s">
        <v>2</v>
      </c>
      <c r="H2" s="107"/>
      <c r="I2" s="107"/>
      <c r="J2" s="108"/>
      <c r="K2" s="2" t="s">
        <v>23</v>
      </c>
      <c r="L2" s="107" t="s">
        <v>28</v>
      </c>
      <c r="M2" s="107"/>
      <c r="N2" s="107"/>
      <c r="O2" s="108"/>
      <c r="P2" s="3"/>
      <c r="Q2" s="26"/>
      <c r="R2" s="26"/>
      <c r="S2" s="26"/>
      <c r="T2" s="26"/>
    </row>
    <row r="3" spans="1:20" ht="22.5" x14ac:dyDescent="0.15">
      <c r="A3" s="33" t="s">
        <v>21</v>
      </c>
      <c r="B3" s="85"/>
      <c r="C3" s="85"/>
      <c r="D3" s="85"/>
      <c r="E3" s="86"/>
      <c r="F3" s="4"/>
      <c r="G3" s="97" t="s">
        <v>27</v>
      </c>
      <c r="H3" s="98"/>
      <c r="I3" s="98"/>
      <c r="J3" s="99"/>
      <c r="K3" s="33" t="s">
        <v>21</v>
      </c>
      <c r="L3" s="85"/>
      <c r="M3" s="85"/>
      <c r="N3" s="85"/>
      <c r="O3" s="86"/>
      <c r="P3" s="4"/>
      <c r="Q3" s="27"/>
      <c r="R3" s="28"/>
      <c r="S3" s="28"/>
      <c r="T3" s="28"/>
    </row>
    <row r="4" spans="1:20" ht="22.5" customHeight="1" x14ac:dyDescent="0.15">
      <c r="A4" s="104" t="s">
        <v>20</v>
      </c>
      <c r="B4" s="5" t="s">
        <v>0</v>
      </c>
      <c r="C4" s="85"/>
      <c r="D4" s="85"/>
      <c r="E4" s="86"/>
      <c r="F4" s="4"/>
      <c r="G4" s="100"/>
      <c r="H4" s="98"/>
      <c r="I4" s="98"/>
      <c r="J4" s="99"/>
      <c r="K4" s="104" t="s">
        <v>20</v>
      </c>
      <c r="L4" s="5" t="s">
        <v>0</v>
      </c>
      <c r="M4" s="85"/>
      <c r="N4" s="85"/>
      <c r="O4" s="86"/>
      <c r="P4" s="4"/>
      <c r="Q4" s="28"/>
      <c r="R4" s="28"/>
      <c r="S4" s="28"/>
      <c r="T4" s="28"/>
    </row>
    <row r="5" spans="1:20" ht="22.5" customHeight="1" x14ac:dyDescent="0.15">
      <c r="A5" s="104"/>
      <c r="B5" s="5" t="s">
        <v>1</v>
      </c>
      <c r="C5" s="85"/>
      <c r="D5" s="85"/>
      <c r="E5" s="86"/>
      <c r="F5" s="4"/>
      <c r="G5" s="100"/>
      <c r="H5" s="98"/>
      <c r="I5" s="98"/>
      <c r="J5" s="99"/>
      <c r="K5" s="104"/>
      <c r="L5" s="5" t="s">
        <v>1</v>
      </c>
      <c r="M5" s="85"/>
      <c r="N5" s="85"/>
      <c r="O5" s="86"/>
      <c r="P5" s="4"/>
      <c r="Q5" s="28"/>
      <c r="R5" s="28"/>
      <c r="S5" s="28"/>
      <c r="T5" s="28"/>
    </row>
    <row r="6" spans="1:20" ht="22.5" customHeight="1" x14ac:dyDescent="0.15">
      <c r="A6" s="87" t="s">
        <v>10</v>
      </c>
      <c r="B6" s="5" t="s">
        <v>18</v>
      </c>
      <c r="C6" s="85"/>
      <c r="D6" s="85"/>
      <c r="E6" s="86"/>
      <c r="F6" s="4"/>
      <c r="G6" s="100"/>
      <c r="H6" s="98"/>
      <c r="I6" s="98"/>
      <c r="J6" s="99"/>
      <c r="K6" s="87" t="s">
        <v>10</v>
      </c>
      <c r="L6" s="5" t="s">
        <v>18</v>
      </c>
      <c r="M6" s="85"/>
      <c r="N6" s="85"/>
      <c r="O6" s="86"/>
      <c r="P6" s="4"/>
      <c r="Q6" s="28"/>
      <c r="R6" s="28"/>
      <c r="S6" s="28"/>
      <c r="T6" s="28"/>
    </row>
    <row r="7" spans="1:20" ht="22.5" customHeight="1" thickBot="1" x14ac:dyDescent="0.2">
      <c r="A7" s="88"/>
      <c r="B7" s="6" t="s">
        <v>19</v>
      </c>
      <c r="C7" s="89"/>
      <c r="D7" s="89"/>
      <c r="E7" s="90"/>
      <c r="F7" s="4"/>
      <c r="G7" s="101"/>
      <c r="H7" s="102"/>
      <c r="I7" s="102"/>
      <c r="J7" s="103"/>
      <c r="K7" s="88"/>
      <c r="L7" s="6" t="s">
        <v>19</v>
      </c>
      <c r="M7" s="89"/>
      <c r="N7" s="89"/>
      <c r="O7" s="90"/>
      <c r="P7" s="4"/>
      <c r="Q7" s="28"/>
      <c r="R7" s="28"/>
      <c r="S7" s="28"/>
      <c r="T7" s="28"/>
    </row>
    <row r="8" spans="1:20" ht="10.5" customHeight="1" thickBot="1" x14ac:dyDescent="0.2"/>
    <row r="9" spans="1:20" ht="22.5" customHeight="1" x14ac:dyDescent="0.15">
      <c r="A9" s="95" t="s">
        <v>3</v>
      </c>
      <c r="B9" s="31" t="s">
        <v>4</v>
      </c>
      <c r="C9" s="31" t="s">
        <v>5</v>
      </c>
      <c r="D9" s="31" t="s">
        <v>6</v>
      </c>
      <c r="E9" s="31" t="s">
        <v>7</v>
      </c>
      <c r="F9" s="91" t="s">
        <v>8</v>
      </c>
      <c r="G9" s="92"/>
      <c r="H9" s="31" t="s">
        <v>9</v>
      </c>
      <c r="I9" s="31" t="s">
        <v>10</v>
      </c>
      <c r="J9" s="32" t="s">
        <v>11</v>
      </c>
      <c r="K9" s="95" t="s">
        <v>3</v>
      </c>
      <c r="L9" s="31" t="s">
        <v>4</v>
      </c>
      <c r="M9" s="31" t="s">
        <v>5</v>
      </c>
      <c r="N9" s="31" t="s">
        <v>6</v>
      </c>
      <c r="O9" s="31" t="s">
        <v>7</v>
      </c>
      <c r="P9" s="91" t="s">
        <v>8</v>
      </c>
      <c r="Q9" s="92"/>
      <c r="R9" s="31" t="s">
        <v>9</v>
      </c>
      <c r="S9" s="31" t="s">
        <v>10</v>
      </c>
      <c r="T9" s="32" t="s">
        <v>11</v>
      </c>
    </row>
    <row r="10" spans="1:20" ht="22.5" customHeight="1" x14ac:dyDescent="0.15">
      <c r="A10" s="96"/>
      <c r="B10" s="29" t="s">
        <v>12</v>
      </c>
      <c r="C10" s="29" t="s">
        <v>13</v>
      </c>
      <c r="D10" s="29" t="s">
        <v>14</v>
      </c>
      <c r="E10" s="7" t="s">
        <v>31</v>
      </c>
      <c r="F10" s="93" t="s">
        <v>26</v>
      </c>
      <c r="G10" s="94"/>
      <c r="H10" s="29" t="s">
        <v>15</v>
      </c>
      <c r="I10" s="29" t="s">
        <v>16</v>
      </c>
      <c r="J10" s="30" t="s">
        <v>17</v>
      </c>
      <c r="K10" s="96"/>
      <c r="L10" s="29" t="s">
        <v>12</v>
      </c>
      <c r="M10" s="29" t="s">
        <v>13</v>
      </c>
      <c r="N10" s="29" t="s">
        <v>14</v>
      </c>
      <c r="O10" s="7" t="s">
        <v>31</v>
      </c>
      <c r="P10" s="93" t="s">
        <v>26</v>
      </c>
      <c r="Q10" s="94"/>
      <c r="R10" s="29" t="s">
        <v>15</v>
      </c>
      <c r="S10" s="29" t="s">
        <v>16</v>
      </c>
      <c r="T10" s="30" t="s">
        <v>17</v>
      </c>
    </row>
    <row r="11" spans="1:20" s="10" customFormat="1" ht="22.5" customHeight="1" x14ac:dyDescent="0.15">
      <c r="A11" s="51" t="s">
        <v>50</v>
      </c>
      <c r="B11" s="11">
        <v>641</v>
      </c>
      <c r="C11" s="24">
        <v>100</v>
      </c>
      <c r="D11" s="12">
        <v>145000</v>
      </c>
      <c r="E11" s="21"/>
      <c r="F11" s="81"/>
      <c r="G11" s="82"/>
      <c r="H11" s="21"/>
      <c r="I11" s="21"/>
      <c r="J11" s="22"/>
      <c r="K11" s="51" t="s">
        <v>50</v>
      </c>
      <c r="L11" s="11">
        <v>43</v>
      </c>
      <c r="M11" s="24">
        <v>100</v>
      </c>
      <c r="N11" s="12">
        <v>10500</v>
      </c>
      <c r="O11" s="21"/>
      <c r="P11" s="81"/>
      <c r="Q11" s="82"/>
      <c r="R11" s="21"/>
      <c r="S11" s="21"/>
      <c r="T11" s="22"/>
    </row>
    <row r="12" spans="1:20" s="10" customFormat="1" ht="22.5" customHeight="1" x14ac:dyDescent="0.15">
      <c r="A12" s="51" t="s">
        <v>51</v>
      </c>
      <c r="B12" s="11">
        <v>641</v>
      </c>
      <c r="C12" s="24">
        <v>100</v>
      </c>
      <c r="D12" s="12">
        <v>138500</v>
      </c>
      <c r="E12" s="21"/>
      <c r="F12" s="81"/>
      <c r="G12" s="82"/>
      <c r="H12" s="21"/>
      <c r="I12" s="21"/>
      <c r="J12" s="22"/>
      <c r="K12" s="51" t="s">
        <v>51</v>
      </c>
      <c r="L12" s="11">
        <v>43</v>
      </c>
      <c r="M12" s="24">
        <v>100</v>
      </c>
      <c r="N12" s="12">
        <v>10000</v>
      </c>
      <c r="O12" s="21"/>
      <c r="P12" s="81"/>
      <c r="Q12" s="82"/>
      <c r="R12" s="21"/>
      <c r="S12" s="21"/>
      <c r="T12" s="22"/>
    </row>
    <row r="13" spans="1:20" s="10" customFormat="1" ht="22.5" customHeight="1" x14ac:dyDescent="0.15">
      <c r="A13" s="51" t="s">
        <v>52</v>
      </c>
      <c r="B13" s="11">
        <v>641</v>
      </c>
      <c r="C13" s="24">
        <v>100</v>
      </c>
      <c r="D13" s="12">
        <v>159500</v>
      </c>
      <c r="E13" s="21"/>
      <c r="F13" s="81"/>
      <c r="G13" s="82"/>
      <c r="H13" s="21"/>
      <c r="I13" s="21"/>
      <c r="J13" s="22"/>
      <c r="K13" s="51" t="s">
        <v>52</v>
      </c>
      <c r="L13" s="11">
        <v>43</v>
      </c>
      <c r="M13" s="24">
        <v>100</v>
      </c>
      <c r="N13" s="12">
        <v>11500</v>
      </c>
      <c r="O13" s="21"/>
      <c r="P13" s="81"/>
      <c r="Q13" s="82"/>
      <c r="R13" s="21"/>
      <c r="S13" s="21"/>
      <c r="T13" s="22"/>
    </row>
    <row r="14" spans="1:20" s="10" customFormat="1" ht="22.5" customHeight="1" x14ac:dyDescent="0.15">
      <c r="A14" s="52" t="s">
        <v>53</v>
      </c>
      <c r="B14" s="8">
        <v>641</v>
      </c>
      <c r="C14" s="23">
        <v>100</v>
      </c>
      <c r="D14" s="9">
        <v>186000</v>
      </c>
      <c r="E14" s="19"/>
      <c r="F14" s="83"/>
      <c r="G14" s="84"/>
      <c r="H14" s="19"/>
      <c r="I14" s="19"/>
      <c r="J14" s="20"/>
      <c r="K14" s="52" t="s">
        <v>53</v>
      </c>
      <c r="L14" s="8">
        <v>43</v>
      </c>
      <c r="M14" s="23">
        <v>100</v>
      </c>
      <c r="N14" s="9">
        <v>13500</v>
      </c>
      <c r="O14" s="19"/>
      <c r="P14" s="83"/>
      <c r="Q14" s="84"/>
      <c r="R14" s="19"/>
      <c r="S14" s="19"/>
      <c r="T14" s="20"/>
    </row>
    <row r="15" spans="1:20" s="10" customFormat="1" ht="22.5" customHeight="1" x14ac:dyDescent="0.15">
      <c r="A15" s="52" t="s">
        <v>54</v>
      </c>
      <c r="B15" s="8">
        <v>641</v>
      </c>
      <c r="C15" s="23">
        <v>100</v>
      </c>
      <c r="D15" s="9">
        <v>171500</v>
      </c>
      <c r="E15" s="19"/>
      <c r="F15" s="83"/>
      <c r="G15" s="84"/>
      <c r="H15" s="19"/>
      <c r="I15" s="19"/>
      <c r="J15" s="20"/>
      <c r="K15" s="52" t="s">
        <v>54</v>
      </c>
      <c r="L15" s="8">
        <v>43</v>
      </c>
      <c r="M15" s="23">
        <v>100</v>
      </c>
      <c r="N15" s="9">
        <v>12500</v>
      </c>
      <c r="O15" s="19"/>
      <c r="P15" s="83"/>
      <c r="Q15" s="84"/>
      <c r="R15" s="19"/>
      <c r="S15" s="19"/>
      <c r="T15" s="20"/>
    </row>
    <row r="16" spans="1:20" s="10" customFormat="1" ht="22.5" customHeight="1" x14ac:dyDescent="0.15">
      <c r="A16" s="52" t="s">
        <v>55</v>
      </c>
      <c r="B16" s="8">
        <v>641</v>
      </c>
      <c r="C16" s="23">
        <v>100</v>
      </c>
      <c r="D16" s="9">
        <v>167000</v>
      </c>
      <c r="E16" s="19"/>
      <c r="F16" s="83"/>
      <c r="G16" s="84"/>
      <c r="H16" s="19"/>
      <c r="I16" s="19"/>
      <c r="J16" s="20"/>
      <c r="K16" s="52" t="s">
        <v>55</v>
      </c>
      <c r="L16" s="8">
        <v>43</v>
      </c>
      <c r="M16" s="23">
        <v>100</v>
      </c>
      <c r="N16" s="9">
        <v>11000</v>
      </c>
      <c r="O16" s="19"/>
      <c r="P16" s="83"/>
      <c r="Q16" s="84"/>
      <c r="R16" s="19"/>
      <c r="S16" s="19"/>
      <c r="T16" s="20"/>
    </row>
    <row r="17" spans="1:20" s="10" customFormat="1" ht="22.5" customHeight="1" x14ac:dyDescent="0.15">
      <c r="A17" s="51" t="s">
        <v>56</v>
      </c>
      <c r="B17" s="11">
        <v>641</v>
      </c>
      <c r="C17" s="24">
        <v>100</v>
      </c>
      <c r="D17" s="12">
        <v>150000</v>
      </c>
      <c r="E17" s="21"/>
      <c r="F17" s="81"/>
      <c r="G17" s="82"/>
      <c r="H17" s="21"/>
      <c r="I17" s="21"/>
      <c r="J17" s="22"/>
      <c r="K17" s="51" t="s">
        <v>56</v>
      </c>
      <c r="L17" s="11">
        <v>43</v>
      </c>
      <c r="M17" s="24">
        <v>100</v>
      </c>
      <c r="N17" s="12">
        <v>9500</v>
      </c>
      <c r="O17" s="21"/>
      <c r="P17" s="81"/>
      <c r="Q17" s="82"/>
      <c r="R17" s="21"/>
      <c r="S17" s="21"/>
      <c r="T17" s="22"/>
    </row>
    <row r="18" spans="1:20" s="10" customFormat="1" ht="22.5" customHeight="1" x14ac:dyDescent="0.15">
      <c r="A18" s="51" t="s">
        <v>57</v>
      </c>
      <c r="B18" s="11">
        <v>641</v>
      </c>
      <c r="C18" s="24">
        <v>100</v>
      </c>
      <c r="D18" s="12">
        <v>155500</v>
      </c>
      <c r="E18" s="21"/>
      <c r="F18" s="81"/>
      <c r="G18" s="82"/>
      <c r="H18" s="21"/>
      <c r="I18" s="21"/>
      <c r="J18" s="22"/>
      <c r="K18" s="51" t="s">
        <v>57</v>
      </c>
      <c r="L18" s="11">
        <v>43</v>
      </c>
      <c r="M18" s="24">
        <v>100</v>
      </c>
      <c r="N18" s="12">
        <v>8500</v>
      </c>
      <c r="O18" s="21"/>
      <c r="P18" s="81"/>
      <c r="Q18" s="82"/>
      <c r="R18" s="21"/>
      <c r="S18" s="21"/>
      <c r="T18" s="22"/>
    </row>
    <row r="19" spans="1:20" s="10" customFormat="1" ht="22.5" customHeight="1" x14ac:dyDescent="0.15">
      <c r="A19" s="51" t="s">
        <v>58</v>
      </c>
      <c r="B19" s="11">
        <v>641</v>
      </c>
      <c r="C19" s="24">
        <v>100</v>
      </c>
      <c r="D19" s="12">
        <v>149000</v>
      </c>
      <c r="E19" s="21"/>
      <c r="F19" s="81"/>
      <c r="G19" s="82"/>
      <c r="H19" s="21"/>
      <c r="I19" s="21"/>
      <c r="J19" s="22"/>
      <c r="K19" s="51" t="s">
        <v>58</v>
      </c>
      <c r="L19" s="11">
        <v>43</v>
      </c>
      <c r="M19" s="24">
        <v>100</v>
      </c>
      <c r="N19" s="12">
        <v>8500</v>
      </c>
      <c r="O19" s="21"/>
      <c r="P19" s="81"/>
      <c r="Q19" s="82"/>
      <c r="R19" s="21"/>
      <c r="S19" s="21"/>
      <c r="T19" s="22"/>
    </row>
    <row r="20" spans="1:20" s="10" customFormat="1" ht="22.5" customHeight="1" x14ac:dyDescent="0.15">
      <c r="A20" s="51" t="s">
        <v>59</v>
      </c>
      <c r="B20" s="11">
        <v>641</v>
      </c>
      <c r="C20" s="24">
        <v>100</v>
      </c>
      <c r="D20" s="12">
        <v>125000</v>
      </c>
      <c r="E20" s="21"/>
      <c r="F20" s="81"/>
      <c r="G20" s="82"/>
      <c r="H20" s="21"/>
      <c r="I20" s="21"/>
      <c r="J20" s="22"/>
      <c r="K20" s="51" t="s">
        <v>59</v>
      </c>
      <c r="L20" s="11">
        <v>43</v>
      </c>
      <c r="M20" s="24">
        <v>100</v>
      </c>
      <c r="N20" s="12">
        <v>8000</v>
      </c>
      <c r="O20" s="21"/>
      <c r="P20" s="81"/>
      <c r="Q20" s="82"/>
      <c r="R20" s="21"/>
      <c r="S20" s="21"/>
      <c r="T20" s="22"/>
    </row>
    <row r="21" spans="1:20" s="10" customFormat="1" ht="22.5" customHeight="1" x14ac:dyDescent="0.15">
      <c r="A21" s="51" t="s">
        <v>60</v>
      </c>
      <c r="B21" s="11">
        <v>641</v>
      </c>
      <c r="C21" s="24">
        <v>100</v>
      </c>
      <c r="D21" s="12">
        <v>114000</v>
      </c>
      <c r="E21" s="21"/>
      <c r="F21" s="81"/>
      <c r="G21" s="82"/>
      <c r="H21" s="21"/>
      <c r="I21" s="21"/>
      <c r="J21" s="22"/>
      <c r="K21" s="51" t="s">
        <v>60</v>
      </c>
      <c r="L21" s="11">
        <v>43</v>
      </c>
      <c r="M21" s="24">
        <v>100</v>
      </c>
      <c r="N21" s="12">
        <v>7500</v>
      </c>
      <c r="O21" s="21"/>
      <c r="P21" s="81"/>
      <c r="Q21" s="82"/>
      <c r="R21" s="21"/>
      <c r="S21" s="21"/>
      <c r="T21" s="22"/>
    </row>
    <row r="22" spans="1:20" s="10" customFormat="1" ht="22.5" customHeight="1" thickBot="1" x14ac:dyDescent="0.2">
      <c r="A22" s="53" t="s">
        <v>61</v>
      </c>
      <c r="B22" s="54">
        <v>641</v>
      </c>
      <c r="C22" s="55">
        <v>100</v>
      </c>
      <c r="D22" s="56">
        <v>136000</v>
      </c>
      <c r="E22" s="57"/>
      <c r="F22" s="79"/>
      <c r="G22" s="80"/>
      <c r="H22" s="57"/>
      <c r="I22" s="57"/>
      <c r="J22" s="58"/>
      <c r="K22" s="53" t="s">
        <v>61</v>
      </c>
      <c r="L22" s="54">
        <v>43</v>
      </c>
      <c r="M22" s="55">
        <v>100</v>
      </c>
      <c r="N22" s="56">
        <v>9000</v>
      </c>
      <c r="O22" s="57"/>
      <c r="P22" s="79"/>
      <c r="Q22" s="80"/>
      <c r="R22" s="57"/>
      <c r="S22" s="57"/>
      <c r="T22" s="58"/>
    </row>
    <row r="23" spans="1:20" ht="23.25" customHeight="1" thickBot="1" x14ac:dyDescent="0.2">
      <c r="C23" s="18" t="s">
        <v>11</v>
      </c>
      <c r="D23" s="13">
        <f>SUM(D11:D22)</f>
        <v>1797000</v>
      </c>
      <c r="I23" s="50" t="s">
        <v>43</v>
      </c>
      <c r="J23" s="13">
        <f>SUM(J11:J22)</f>
        <v>0</v>
      </c>
      <c r="M23" s="18" t="s">
        <v>11</v>
      </c>
      <c r="N23" s="13">
        <f>SUM(N11:N22)</f>
        <v>120000</v>
      </c>
      <c r="S23" s="50" t="s">
        <v>42</v>
      </c>
      <c r="T23" s="13">
        <f>SUM(T11:T22)</f>
        <v>0</v>
      </c>
    </row>
    <row r="24" spans="1:20" ht="12" thickBot="1" x14ac:dyDescent="0.2">
      <c r="D24" s="14"/>
      <c r="J24" s="15"/>
      <c r="N24" s="14"/>
      <c r="T24" s="15"/>
    </row>
    <row r="25" spans="1:20" ht="22.5" customHeight="1" thickBot="1" x14ac:dyDescent="0.2">
      <c r="A25" s="76" t="s">
        <v>47</v>
      </c>
      <c r="B25" s="77"/>
      <c r="C25" s="77"/>
      <c r="D25" s="77"/>
      <c r="E25" s="77"/>
      <c r="F25" s="77"/>
      <c r="G25" s="77"/>
      <c r="H25" s="77"/>
      <c r="I25" s="77"/>
      <c r="J25" s="14"/>
      <c r="K25" s="78" t="s">
        <v>47</v>
      </c>
      <c r="L25" s="78"/>
      <c r="M25" s="78"/>
      <c r="N25" s="78"/>
      <c r="O25" s="78"/>
      <c r="P25" s="78"/>
      <c r="Q25" s="78"/>
      <c r="R25" s="74" t="s">
        <v>44</v>
      </c>
      <c r="S25" s="75"/>
      <c r="T25" s="17">
        <f>J23+T23</f>
        <v>0</v>
      </c>
    </row>
    <row r="26" spans="1:20" ht="12" customHeight="1" thickBot="1" x14ac:dyDescent="0.2">
      <c r="A26" s="77"/>
      <c r="B26" s="77"/>
      <c r="C26" s="77"/>
      <c r="D26" s="77"/>
      <c r="E26" s="77"/>
      <c r="F26" s="77"/>
      <c r="G26" s="77"/>
      <c r="H26" s="77"/>
      <c r="I26" s="77"/>
      <c r="K26" s="78"/>
      <c r="L26" s="78"/>
      <c r="M26" s="78"/>
      <c r="N26" s="78"/>
      <c r="O26" s="78"/>
      <c r="P26" s="78"/>
      <c r="Q26" s="78"/>
    </row>
    <row r="27" spans="1:20" ht="22.5" customHeight="1" thickBot="1" x14ac:dyDescent="0.2">
      <c r="A27" s="77"/>
      <c r="B27" s="77"/>
      <c r="C27" s="77"/>
      <c r="D27" s="77"/>
      <c r="E27" s="77"/>
      <c r="F27" s="77"/>
      <c r="G27" s="77"/>
      <c r="H27" s="77"/>
      <c r="I27" s="77"/>
      <c r="K27" s="78"/>
      <c r="L27" s="78"/>
      <c r="M27" s="78"/>
      <c r="N27" s="78"/>
      <c r="O27" s="78"/>
      <c r="P27" s="78"/>
      <c r="Q27" s="78"/>
      <c r="R27" s="74" t="s">
        <v>46</v>
      </c>
      <c r="S27" s="75"/>
      <c r="T27" s="17"/>
    </row>
    <row r="28" spans="1:20" ht="12" customHeight="1" x14ac:dyDescent="0.15">
      <c r="A28" s="77"/>
      <c r="B28" s="77"/>
      <c r="C28" s="77"/>
      <c r="D28" s="77"/>
      <c r="E28" s="77"/>
      <c r="F28" s="77"/>
      <c r="G28" s="77"/>
      <c r="H28" s="77"/>
      <c r="I28" s="77"/>
      <c r="K28" s="78"/>
      <c r="L28" s="78"/>
      <c r="M28" s="78"/>
      <c r="N28" s="78"/>
      <c r="O28" s="78"/>
      <c r="P28" s="78"/>
      <c r="Q28" s="78"/>
    </row>
    <row r="29" spans="1:20" x14ac:dyDescent="0.15">
      <c r="A29" s="77"/>
      <c r="B29" s="77"/>
      <c r="C29" s="77"/>
      <c r="D29" s="77"/>
      <c r="E29" s="77"/>
      <c r="F29" s="77"/>
      <c r="G29" s="77"/>
      <c r="H29" s="77"/>
      <c r="I29" s="77"/>
      <c r="K29" s="78"/>
      <c r="L29" s="78"/>
      <c r="M29" s="78"/>
      <c r="N29" s="78"/>
      <c r="O29" s="78"/>
      <c r="P29" s="78"/>
      <c r="Q29" s="78"/>
    </row>
  </sheetData>
  <mergeCells count="56">
    <mergeCell ref="A1:B1"/>
    <mergeCell ref="C1:I1"/>
    <mergeCell ref="K1:L1"/>
    <mergeCell ref="M1:S1"/>
    <mergeCell ref="B2:E2"/>
    <mergeCell ref="G2:J2"/>
    <mergeCell ref="L2:O2"/>
    <mergeCell ref="L3:O3"/>
    <mergeCell ref="A4:A5"/>
    <mergeCell ref="C4:E4"/>
    <mergeCell ref="K4:K5"/>
    <mergeCell ref="M4:O4"/>
    <mergeCell ref="C5:E5"/>
    <mergeCell ref="M5:O5"/>
    <mergeCell ref="A9:A10"/>
    <mergeCell ref="F9:G9"/>
    <mergeCell ref="K9:K10"/>
    <mergeCell ref="B3:E3"/>
    <mergeCell ref="G3:J7"/>
    <mergeCell ref="A6:A7"/>
    <mergeCell ref="F12:G12"/>
    <mergeCell ref="P12:Q12"/>
    <mergeCell ref="C6:E6"/>
    <mergeCell ref="K6:K7"/>
    <mergeCell ref="M6:O6"/>
    <mergeCell ref="C7:E7"/>
    <mergeCell ref="M7:O7"/>
    <mergeCell ref="P9:Q9"/>
    <mergeCell ref="F10:G10"/>
    <mergeCell ref="P10:Q10"/>
    <mergeCell ref="F11:G11"/>
    <mergeCell ref="P11:Q11"/>
    <mergeCell ref="F13:G13"/>
    <mergeCell ref="P13:Q13"/>
    <mergeCell ref="F14:G14"/>
    <mergeCell ref="P14:Q14"/>
    <mergeCell ref="F15:G15"/>
    <mergeCell ref="P15:Q15"/>
    <mergeCell ref="F16:G16"/>
    <mergeCell ref="P16:Q16"/>
    <mergeCell ref="F17:G17"/>
    <mergeCell ref="P17:Q17"/>
    <mergeCell ref="F18:G18"/>
    <mergeCell ref="P18:Q18"/>
    <mergeCell ref="F19:G19"/>
    <mergeCell ref="P19:Q19"/>
    <mergeCell ref="F20:G20"/>
    <mergeCell ref="P20:Q20"/>
    <mergeCell ref="F21:G21"/>
    <mergeCell ref="P21:Q21"/>
    <mergeCell ref="R25:S25"/>
    <mergeCell ref="R27:S27"/>
    <mergeCell ref="A25:I29"/>
    <mergeCell ref="K25:Q29"/>
    <mergeCell ref="F22:G22"/>
    <mergeCell ref="P22:Q22"/>
  </mergeCells>
  <phoneticPr fontId="1"/>
  <pageMargins left="0.7" right="0.7" top="0.27" bottom="0.28999999999999998" header="0.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5" zoomScaleNormal="85" zoomScaleSheetLayoutView="85" workbookViewId="0">
      <selection activeCell="E31" sqref="E31"/>
    </sheetView>
  </sheetViews>
  <sheetFormatPr defaultRowHeight="11.25" x14ac:dyDescent="0.15"/>
  <cols>
    <col min="1" max="1" width="15.5" style="1" customWidth="1"/>
    <col min="2" max="3" width="9.25" style="1" customWidth="1"/>
    <col min="4" max="4" width="16.375" style="1" bestFit="1" customWidth="1"/>
    <col min="5" max="5" width="19.875" style="1" customWidth="1"/>
    <col min="6" max="6" width="1.875" style="1" customWidth="1"/>
    <col min="7" max="7" width="17.25" style="1" customWidth="1"/>
    <col min="8" max="9" width="12.75" style="1" customWidth="1"/>
    <col min="10" max="10" width="17.375" style="1" customWidth="1"/>
    <col min="11" max="11" width="15.5" style="1" customWidth="1"/>
    <col min="12" max="13" width="9.25" style="1" customWidth="1"/>
    <col min="14" max="14" width="16.375" style="1" customWidth="1"/>
    <col min="15" max="15" width="19.875" style="1" customWidth="1"/>
    <col min="16" max="16" width="1.875" style="1" customWidth="1"/>
    <col min="17" max="17" width="17.25" style="1" customWidth="1"/>
    <col min="18" max="19" width="12.75" style="1" customWidth="1"/>
    <col min="20" max="20" width="17.375" style="1" customWidth="1"/>
    <col min="21" max="16384" width="9" style="1"/>
  </cols>
  <sheetData>
    <row r="1" spans="1:20" ht="25.5" customHeight="1" thickBot="1" x14ac:dyDescent="0.2">
      <c r="A1" s="105" t="s">
        <v>32</v>
      </c>
      <c r="B1" s="105"/>
      <c r="C1" s="106" t="s">
        <v>45</v>
      </c>
      <c r="D1" s="106"/>
      <c r="E1" s="106"/>
      <c r="F1" s="106"/>
      <c r="G1" s="106"/>
      <c r="H1" s="106"/>
      <c r="I1" s="106"/>
      <c r="J1" s="25" t="s">
        <v>48</v>
      </c>
      <c r="K1" s="105" t="s">
        <v>33</v>
      </c>
      <c r="L1" s="105"/>
      <c r="M1" s="106" t="s">
        <v>45</v>
      </c>
      <c r="N1" s="106"/>
      <c r="O1" s="106"/>
      <c r="P1" s="106"/>
      <c r="Q1" s="106"/>
      <c r="R1" s="106"/>
      <c r="S1" s="106"/>
      <c r="T1" s="25" t="s">
        <v>48</v>
      </c>
    </row>
    <row r="2" spans="1:20" ht="22.5" customHeight="1" x14ac:dyDescent="0.15">
      <c r="A2" s="2" t="s">
        <v>23</v>
      </c>
      <c r="B2" s="107" t="s">
        <v>25</v>
      </c>
      <c r="C2" s="107"/>
      <c r="D2" s="107"/>
      <c r="E2" s="108"/>
      <c r="F2" s="3"/>
      <c r="G2" s="109" t="s">
        <v>2</v>
      </c>
      <c r="H2" s="107"/>
      <c r="I2" s="107"/>
      <c r="J2" s="108"/>
      <c r="K2" s="2" t="s">
        <v>23</v>
      </c>
      <c r="L2" s="107" t="s">
        <v>28</v>
      </c>
      <c r="M2" s="107"/>
      <c r="N2" s="107"/>
      <c r="O2" s="108"/>
      <c r="P2" s="3"/>
      <c r="Q2" s="26"/>
      <c r="R2" s="26"/>
      <c r="S2" s="26"/>
      <c r="T2" s="26"/>
    </row>
    <row r="3" spans="1:20" ht="22.5" x14ac:dyDescent="0.15">
      <c r="A3" s="47" t="s">
        <v>21</v>
      </c>
      <c r="B3" s="110">
        <v>1950</v>
      </c>
      <c r="C3" s="110"/>
      <c r="D3" s="110"/>
      <c r="E3" s="111"/>
      <c r="F3" s="4"/>
      <c r="G3" s="97" t="s">
        <v>41</v>
      </c>
      <c r="H3" s="98"/>
      <c r="I3" s="98"/>
      <c r="J3" s="99"/>
      <c r="K3" s="47" t="s">
        <v>21</v>
      </c>
      <c r="L3" s="110">
        <v>1950</v>
      </c>
      <c r="M3" s="110"/>
      <c r="N3" s="110"/>
      <c r="O3" s="111"/>
      <c r="P3" s="4"/>
      <c r="Q3" s="27"/>
      <c r="R3" s="28"/>
      <c r="S3" s="28"/>
      <c r="T3" s="28"/>
    </row>
    <row r="4" spans="1:20" ht="22.5" customHeight="1" x14ac:dyDescent="0.15">
      <c r="A4" s="104" t="s">
        <v>20</v>
      </c>
      <c r="B4" s="5" t="s">
        <v>0</v>
      </c>
      <c r="C4" s="112">
        <v>17.350000000000001</v>
      </c>
      <c r="D4" s="112"/>
      <c r="E4" s="113"/>
      <c r="F4" s="4"/>
      <c r="G4" s="100"/>
      <c r="H4" s="98"/>
      <c r="I4" s="98"/>
      <c r="J4" s="99"/>
      <c r="K4" s="104" t="s">
        <v>20</v>
      </c>
      <c r="L4" s="5" t="s">
        <v>0</v>
      </c>
      <c r="M4" s="112">
        <v>17.350000000000001</v>
      </c>
      <c r="N4" s="112"/>
      <c r="O4" s="113"/>
      <c r="P4" s="4"/>
      <c r="Q4" s="28"/>
      <c r="R4" s="28"/>
      <c r="S4" s="28"/>
      <c r="T4" s="28"/>
    </row>
    <row r="5" spans="1:20" ht="22.5" customHeight="1" x14ac:dyDescent="0.15">
      <c r="A5" s="104"/>
      <c r="B5" s="5" t="s">
        <v>1</v>
      </c>
      <c r="C5" s="112">
        <v>16.25</v>
      </c>
      <c r="D5" s="112"/>
      <c r="E5" s="113"/>
      <c r="F5" s="4"/>
      <c r="G5" s="100"/>
      <c r="H5" s="98"/>
      <c r="I5" s="98"/>
      <c r="J5" s="99"/>
      <c r="K5" s="104"/>
      <c r="L5" s="5" t="s">
        <v>1</v>
      </c>
      <c r="M5" s="112">
        <v>16.25</v>
      </c>
      <c r="N5" s="112"/>
      <c r="O5" s="113"/>
      <c r="P5" s="4"/>
      <c r="Q5" s="28"/>
      <c r="R5" s="28"/>
      <c r="S5" s="28"/>
      <c r="T5" s="28"/>
    </row>
    <row r="6" spans="1:20" ht="22.5" customHeight="1" x14ac:dyDescent="0.15">
      <c r="A6" s="87" t="s">
        <v>10</v>
      </c>
      <c r="B6" s="5" t="s">
        <v>18</v>
      </c>
      <c r="C6" s="112" t="s">
        <v>39</v>
      </c>
      <c r="D6" s="112"/>
      <c r="E6" s="113"/>
      <c r="F6" s="4"/>
      <c r="G6" s="100"/>
      <c r="H6" s="98"/>
      <c r="I6" s="98"/>
      <c r="J6" s="99"/>
      <c r="K6" s="87" t="s">
        <v>10</v>
      </c>
      <c r="L6" s="5" t="s">
        <v>18</v>
      </c>
      <c r="M6" s="112" t="s">
        <v>39</v>
      </c>
      <c r="N6" s="112"/>
      <c r="O6" s="113"/>
      <c r="P6" s="4"/>
      <c r="Q6" s="28"/>
      <c r="R6" s="28"/>
      <c r="S6" s="28"/>
      <c r="T6" s="28"/>
    </row>
    <row r="7" spans="1:20" ht="22.5" customHeight="1" thickBot="1" x14ac:dyDescent="0.2">
      <c r="A7" s="88"/>
      <c r="B7" s="6" t="s">
        <v>19</v>
      </c>
      <c r="C7" s="118" t="s">
        <v>40</v>
      </c>
      <c r="D7" s="118"/>
      <c r="E7" s="119"/>
      <c r="F7" s="4"/>
      <c r="G7" s="101"/>
      <c r="H7" s="102"/>
      <c r="I7" s="102"/>
      <c r="J7" s="103"/>
      <c r="K7" s="88"/>
      <c r="L7" s="6" t="s">
        <v>19</v>
      </c>
      <c r="M7" s="118" t="s">
        <v>40</v>
      </c>
      <c r="N7" s="118"/>
      <c r="O7" s="119"/>
      <c r="P7" s="4"/>
      <c r="Q7" s="28"/>
      <c r="R7" s="28"/>
      <c r="S7" s="28"/>
      <c r="T7" s="28"/>
    </row>
    <row r="8" spans="1:20" ht="10.5" customHeight="1" thickBot="1" x14ac:dyDescent="0.2"/>
    <row r="9" spans="1:20" ht="22.5" customHeight="1" x14ac:dyDescent="0.15">
      <c r="A9" s="95" t="s">
        <v>3</v>
      </c>
      <c r="B9" s="43" t="s">
        <v>4</v>
      </c>
      <c r="C9" s="43" t="s">
        <v>5</v>
      </c>
      <c r="D9" s="43" t="s">
        <v>6</v>
      </c>
      <c r="E9" s="43" t="s">
        <v>7</v>
      </c>
      <c r="F9" s="91" t="s">
        <v>8</v>
      </c>
      <c r="G9" s="92"/>
      <c r="H9" s="43" t="s">
        <v>9</v>
      </c>
      <c r="I9" s="43" t="s">
        <v>10</v>
      </c>
      <c r="J9" s="44" t="s">
        <v>11</v>
      </c>
      <c r="K9" s="95" t="s">
        <v>3</v>
      </c>
      <c r="L9" s="43" t="s">
        <v>4</v>
      </c>
      <c r="M9" s="43" t="s">
        <v>5</v>
      </c>
      <c r="N9" s="43" t="s">
        <v>6</v>
      </c>
      <c r="O9" s="43" t="s">
        <v>7</v>
      </c>
      <c r="P9" s="91" t="s">
        <v>8</v>
      </c>
      <c r="Q9" s="92"/>
      <c r="R9" s="43" t="s">
        <v>9</v>
      </c>
      <c r="S9" s="43" t="s">
        <v>10</v>
      </c>
      <c r="T9" s="44" t="s">
        <v>11</v>
      </c>
    </row>
    <row r="10" spans="1:20" ht="22.5" customHeight="1" x14ac:dyDescent="0.15">
      <c r="A10" s="96"/>
      <c r="B10" s="45" t="s">
        <v>34</v>
      </c>
      <c r="C10" s="45" t="s">
        <v>13</v>
      </c>
      <c r="D10" s="45" t="s">
        <v>14</v>
      </c>
      <c r="E10" s="7" t="s">
        <v>35</v>
      </c>
      <c r="F10" s="120" t="s">
        <v>36</v>
      </c>
      <c r="G10" s="121"/>
      <c r="H10" s="48" t="s">
        <v>15</v>
      </c>
      <c r="I10" s="42" t="s">
        <v>16</v>
      </c>
      <c r="J10" s="49" t="s">
        <v>38</v>
      </c>
      <c r="K10" s="96"/>
      <c r="L10" s="45" t="s">
        <v>34</v>
      </c>
      <c r="M10" s="45" t="s">
        <v>13</v>
      </c>
      <c r="N10" s="45" t="s">
        <v>14</v>
      </c>
      <c r="O10" s="7" t="s">
        <v>35</v>
      </c>
      <c r="P10" s="93" t="s">
        <v>36</v>
      </c>
      <c r="Q10" s="94"/>
      <c r="R10" s="45" t="s">
        <v>15</v>
      </c>
      <c r="S10" s="34" t="s">
        <v>37</v>
      </c>
      <c r="T10" s="46" t="s">
        <v>38</v>
      </c>
    </row>
    <row r="11" spans="1:20" s="10" customFormat="1" ht="22.5" customHeight="1" x14ac:dyDescent="0.15">
      <c r="A11" s="51" t="s">
        <v>50</v>
      </c>
      <c r="B11" s="11">
        <v>641</v>
      </c>
      <c r="C11" s="24">
        <v>100</v>
      </c>
      <c r="D11" s="12">
        <v>158000</v>
      </c>
      <c r="E11" s="35">
        <f>SUM(($B$3*$B11)*(0.85-(100/100)))</f>
        <v>-187492.50000000003</v>
      </c>
      <c r="F11" s="114">
        <f>SUM($B$3*$B11+E11)</f>
        <v>1062457.5</v>
      </c>
      <c r="G11" s="115"/>
      <c r="H11" s="40">
        <f>SUM($C$4*D11)</f>
        <v>2741300</v>
      </c>
      <c r="I11" s="40">
        <f>(F11+H11)*-0.02</f>
        <v>-76075.150000000009</v>
      </c>
      <c r="J11" s="41">
        <f>ROUNDDOWN((SUM(F11+H11+I11)),0)</f>
        <v>3727682</v>
      </c>
      <c r="K11" s="51" t="s">
        <v>50</v>
      </c>
      <c r="L11" s="11">
        <v>43</v>
      </c>
      <c r="M11" s="24">
        <v>100</v>
      </c>
      <c r="N11" s="12">
        <v>11500</v>
      </c>
      <c r="O11" s="36">
        <f>SUM(($L$3*$L11)*(0.85-(100/100)))</f>
        <v>-12577.500000000002</v>
      </c>
      <c r="P11" s="116">
        <f>SUM($L$3*$L11+O11)</f>
        <v>71272.5</v>
      </c>
      <c r="Q11" s="117"/>
      <c r="R11" s="39">
        <f>SUM($M$4*N11)</f>
        <v>199525.00000000003</v>
      </c>
      <c r="S11" s="40">
        <f t="shared" ref="S11:S13" si="0">(P11+R11)*-0.02</f>
        <v>-5415.95</v>
      </c>
      <c r="T11" s="41">
        <f>ROUNDDOWN((SUM(P11+R11+S11)),0)</f>
        <v>265381</v>
      </c>
    </row>
    <row r="12" spans="1:20" s="10" customFormat="1" ht="22.5" customHeight="1" x14ac:dyDescent="0.15">
      <c r="A12" s="51" t="s">
        <v>51</v>
      </c>
      <c r="B12" s="11">
        <v>641</v>
      </c>
      <c r="C12" s="24">
        <v>100</v>
      </c>
      <c r="D12" s="12">
        <v>150000</v>
      </c>
      <c r="E12" s="35">
        <f>SUM(($B$3*$B12)*(0.85-(100/100)))</f>
        <v>-187492.50000000003</v>
      </c>
      <c r="F12" s="114">
        <f>SUM($B$3*B12+E12)</f>
        <v>1062457.5</v>
      </c>
      <c r="G12" s="115"/>
      <c r="H12" s="40">
        <f>SUM($C$5*D12)</f>
        <v>2437500</v>
      </c>
      <c r="I12" s="40">
        <f t="shared" ref="I12:I19" si="1">(F12+H12)*-0.02</f>
        <v>-69999.149999999994</v>
      </c>
      <c r="J12" s="41">
        <f t="shared" ref="J12:J22" si="2">ROUNDDOWN((SUM(F12+H12+I12)),0)</f>
        <v>3429958</v>
      </c>
      <c r="K12" s="51" t="s">
        <v>51</v>
      </c>
      <c r="L12" s="11">
        <v>43</v>
      </c>
      <c r="M12" s="24">
        <v>100</v>
      </c>
      <c r="N12" s="12">
        <v>10500</v>
      </c>
      <c r="O12" s="36">
        <f>SUM(($L$3*$L12)*(0.85-(100/100)))</f>
        <v>-12577.500000000002</v>
      </c>
      <c r="P12" s="116">
        <f>SUM($L$3*$L12+O12)</f>
        <v>71272.5</v>
      </c>
      <c r="Q12" s="117"/>
      <c r="R12" s="39">
        <f>SUM($M$5*N12)</f>
        <v>170625</v>
      </c>
      <c r="S12" s="40">
        <f t="shared" si="0"/>
        <v>-4837.95</v>
      </c>
      <c r="T12" s="41">
        <f t="shared" ref="T12:T22" si="3">ROUNDDOWN((SUM(P12+R12+S12)),0)</f>
        <v>237059</v>
      </c>
    </row>
    <row r="13" spans="1:20" s="10" customFormat="1" ht="22.5" customHeight="1" x14ac:dyDescent="0.15">
      <c r="A13" s="51" t="s">
        <v>52</v>
      </c>
      <c r="B13" s="11">
        <v>641</v>
      </c>
      <c r="C13" s="24">
        <v>100</v>
      </c>
      <c r="D13" s="12">
        <v>135000</v>
      </c>
      <c r="E13" s="35">
        <f>SUM(($B$3*$B13)*(0.85-(100/100)))</f>
        <v>-187492.50000000003</v>
      </c>
      <c r="F13" s="114">
        <f t="shared" ref="F13:F20" si="4">SUM($B$3*B13+E13)</f>
        <v>1062457.5</v>
      </c>
      <c r="G13" s="115"/>
      <c r="H13" s="40">
        <f t="shared" ref="H13:H20" si="5">SUM($C$5*D13)</f>
        <v>2193750</v>
      </c>
      <c r="I13" s="40">
        <f t="shared" si="1"/>
        <v>-65124.15</v>
      </c>
      <c r="J13" s="41">
        <f t="shared" si="2"/>
        <v>3191083</v>
      </c>
      <c r="K13" s="51" t="s">
        <v>52</v>
      </c>
      <c r="L13" s="11">
        <v>43</v>
      </c>
      <c r="M13" s="24">
        <v>100</v>
      </c>
      <c r="N13" s="12">
        <v>10500</v>
      </c>
      <c r="O13" s="36">
        <f t="shared" ref="O13:O20" si="6">SUM(($L$3*$L13)*(0.85-(100/100)))</f>
        <v>-12577.500000000002</v>
      </c>
      <c r="P13" s="116">
        <f t="shared" ref="P13:P20" si="7">SUM($L$3*$L13+O13)</f>
        <v>71272.5</v>
      </c>
      <c r="Q13" s="117"/>
      <c r="R13" s="39">
        <f t="shared" ref="R13:R20" si="8">SUM($M$5*N13)</f>
        <v>170625</v>
      </c>
      <c r="S13" s="40">
        <f t="shared" si="0"/>
        <v>-4837.95</v>
      </c>
      <c r="T13" s="41">
        <f t="shared" si="3"/>
        <v>237059</v>
      </c>
    </row>
    <row r="14" spans="1:20" s="10" customFormat="1" ht="22.5" customHeight="1" x14ac:dyDescent="0.15">
      <c r="A14" s="65" t="s">
        <v>53</v>
      </c>
      <c r="B14" s="66">
        <v>641</v>
      </c>
      <c r="C14" s="67">
        <v>100</v>
      </c>
      <c r="D14" s="68">
        <v>128000</v>
      </c>
      <c r="E14" s="69">
        <f>SUM(($B$3*$B14)*(0.85-(100/100)))</f>
        <v>-187492.50000000003</v>
      </c>
      <c r="F14" s="122">
        <f t="shared" si="4"/>
        <v>1062457.5</v>
      </c>
      <c r="G14" s="123"/>
      <c r="H14" s="70">
        <f t="shared" si="5"/>
        <v>2080000</v>
      </c>
      <c r="I14" s="70">
        <f t="shared" si="1"/>
        <v>-62849.15</v>
      </c>
      <c r="J14" s="71">
        <f t="shared" si="2"/>
        <v>3079608</v>
      </c>
      <c r="K14" s="65" t="s">
        <v>53</v>
      </c>
      <c r="L14" s="66">
        <v>43</v>
      </c>
      <c r="M14" s="67">
        <v>100</v>
      </c>
      <c r="N14" s="68">
        <v>8000</v>
      </c>
      <c r="O14" s="72">
        <f t="shared" si="6"/>
        <v>-12577.500000000002</v>
      </c>
      <c r="P14" s="124">
        <f t="shared" si="7"/>
        <v>71272.5</v>
      </c>
      <c r="Q14" s="125"/>
      <c r="R14" s="73">
        <f t="shared" si="8"/>
        <v>130000</v>
      </c>
      <c r="S14" s="70">
        <f>(P14+R14)*-0.02</f>
        <v>-4025.4500000000003</v>
      </c>
      <c r="T14" s="71">
        <f t="shared" si="3"/>
        <v>197247</v>
      </c>
    </row>
    <row r="15" spans="1:20" s="10" customFormat="1" ht="22.5" customHeight="1" x14ac:dyDescent="0.15">
      <c r="A15" s="65" t="s">
        <v>54</v>
      </c>
      <c r="B15" s="66">
        <v>641</v>
      </c>
      <c r="C15" s="67">
        <v>100</v>
      </c>
      <c r="D15" s="68">
        <v>118000</v>
      </c>
      <c r="E15" s="69">
        <f>SUM(($B$3*$B15)*(0.85-(100/100)))</f>
        <v>-187492.50000000003</v>
      </c>
      <c r="F15" s="122">
        <f t="shared" si="4"/>
        <v>1062457.5</v>
      </c>
      <c r="G15" s="123"/>
      <c r="H15" s="70">
        <f t="shared" si="5"/>
        <v>1917500</v>
      </c>
      <c r="I15" s="70">
        <f t="shared" si="1"/>
        <v>-59599.15</v>
      </c>
      <c r="J15" s="71">
        <f t="shared" si="2"/>
        <v>2920358</v>
      </c>
      <c r="K15" s="65" t="s">
        <v>54</v>
      </c>
      <c r="L15" s="66">
        <v>43</v>
      </c>
      <c r="M15" s="67">
        <v>100</v>
      </c>
      <c r="N15" s="68">
        <v>8000</v>
      </c>
      <c r="O15" s="72">
        <f t="shared" si="6"/>
        <v>-12577.500000000002</v>
      </c>
      <c r="P15" s="124">
        <f t="shared" si="7"/>
        <v>71272.5</v>
      </c>
      <c r="Q15" s="125"/>
      <c r="R15" s="73">
        <f t="shared" si="8"/>
        <v>130000</v>
      </c>
      <c r="S15" s="70">
        <f t="shared" ref="S15:S19" si="9">(P15+R15)*-0.02</f>
        <v>-4025.4500000000003</v>
      </c>
      <c r="T15" s="71">
        <f t="shared" si="3"/>
        <v>197247</v>
      </c>
    </row>
    <row r="16" spans="1:20" s="10" customFormat="1" ht="22.5" customHeight="1" x14ac:dyDescent="0.15">
      <c r="A16" s="65" t="s">
        <v>55</v>
      </c>
      <c r="B16" s="66">
        <v>641</v>
      </c>
      <c r="C16" s="67">
        <v>100</v>
      </c>
      <c r="D16" s="68">
        <v>138000</v>
      </c>
      <c r="E16" s="69">
        <f t="shared" ref="E16:E20" si="10">SUM(($B$3*$B16)*(0.85-(100/100)))</f>
        <v>-187492.50000000003</v>
      </c>
      <c r="F16" s="122">
        <f t="shared" si="4"/>
        <v>1062457.5</v>
      </c>
      <c r="G16" s="123"/>
      <c r="H16" s="70">
        <f t="shared" si="5"/>
        <v>2242500</v>
      </c>
      <c r="I16" s="70">
        <f t="shared" si="1"/>
        <v>-66099.149999999994</v>
      </c>
      <c r="J16" s="71">
        <f t="shared" si="2"/>
        <v>3238858</v>
      </c>
      <c r="K16" s="65" t="s">
        <v>55</v>
      </c>
      <c r="L16" s="66">
        <v>43</v>
      </c>
      <c r="M16" s="67">
        <v>100</v>
      </c>
      <c r="N16" s="68">
        <v>10000</v>
      </c>
      <c r="O16" s="72">
        <f t="shared" si="6"/>
        <v>-12577.500000000002</v>
      </c>
      <c r="P16" s="124">
        <f t="shared" si="7"/>
        <v>71272.5</v>
      </c>
      <c r="Q16" s="125"/>
      <c r="R16" s="73">
        <f t="shared" si="8"/>
        <v>162500</v>
      </c>
      <c r="S16" s="70">
        <f t="shared" si="9"/>
        <v>-4675.45</v>
      </c>
      <c r="T16" s="71">
        <f t="shared" si="3"/>
        <v>229097</v>
      </c>
    </row>
    <row r="17" spans="1:20" s="10" customFormat="1" ht="22.5" customHeight="1" x14ac:dyDescent="0.15">
      <c r="A17" s="51" t="s">
        <v>56</v>
      </c>
      <c r="B17" s="11">
        <v>641</v>
      </c>
      <c r="C17" s="24">
        <v>100</v>
      </c>
      <c r="D17" s="12">
        <v>138000</v>
      </c>
      <c r="E17" s="35">
        <f t="shared" si="10"/>
        <v>-187492.50000000003</v>
      </c>
      <c r="F17" s="114">
        <f t="shared" si="4"/>
        <v>1062457.5</v>
      </c>
      <c r="G17" s="115"/>
      <c r="H17" s="40">
        <f t="shared" si="5"/>
        <v>2242500</v>
      </c>
      <c r="I17" s="40">
        <f t="shared" si="1"/>
        <v>-66099.149999999994</v>
      </c>
      <c r="J17" s="41">
        <f t="shared" si="2"/>
        <v>3238858</v>
      </c>
      <c r="K17" s="51" t="s">
        <v>56</v>
      </c>
      <c r="L17" s="11">
        <v>43</v>
      </c>
      <c r="M17" s="24">
        <v>100</v>
      </c>
      <c r="N17" s="12">
        <v>10000</v>
      </c>
      <c r="O17" s="36">
        <f t="shared" si="6"/>
        <v>-12577.500000000002</v>
      </c>
      <c r="P17" s="116">
        <f t="shared" si="7"/>
        <v>71272.5</v>
      </c>
      <c r="Q17" s="117"/>
      <c r="R17" s="39">
        <f t="shared" si="8"/>
        <v>162500</v>
      </c>
      <c r="S17" s="40">
        <f t="shared" si="9"/>
        <v>-4675.45</v>
      </c>
      <c r="T17" s="41">
        <f t="shared" si="3"/>
        <v>229097</v>
      </c>
    </row>
    <row r="18" spans="1:20" s="10" customFormat="1" ht="22.5" customHeight="1" x14ac:dyDescent="0.15">
      <c r="A18" s="51" t="s">
        <v>57</v>
      </c>
      <c r="B18" s="11">
        <v>641</v>
      </c>
      <c r="C18" s="24">
        <v>100</v>
      </c>
      <c r="D18" s="12">
        <v>135000</v>
      </c>
      <c r="E18" s="35">
        <f t="shared" si="10"/>
        <v>-187492.50000000003</v>
      </c>
      <c r="F18" s="114">
        <f t="shared" si="4"/>
        <v>1062457.5</v>
      </c>
      <c r="G18" s="115"/>
      <c r="H18" s="40">
        <f t="shared" si="5"/>
        <v>2193750</v>
      </c>
      <c r="I18" s="40">
        <f t="shared" si="1"/>
        <v>-65124.15</v>
      </c>
      <c r="J18" s="41">
        <f t="shared" si="2"/>
        <v>3191083</v>
      </c>
      <c r="K18" s="51" t="s">
        <v>57</v>
      </c>
      <c r="L18" s="11">
        <v>43</v>
      </c>
      <c r="M18" s="24">
        <v>100</v>
      </c>
      <c r="N18" s="12">
        <v>10500</v>
      </c>
      <c r="O18" s="36">
        <f t="shared" si="6"/>
        <v>-12577.500000000002</v>
      </c>
      <c r="P18" s="116">
        <f t="shared" si="7"/>
        <v>71272.5</v>
      </c>
      <c r="Q18" s="117"/>
      <c r="R18" s="39">
        <f t="shared" si="8"/>
        <v>170625</v>
      </c>
      <c r="S18" s="40">
        <f t="shared" si="9"/>
        <v>-4837.95</v>
      </c>
      <c r="T18" s="41">
        <f t="shared" si="3"/>
        <v>237059</v>
      </c>
    </row>
    <row r="19" spans="1:20" s="10" customFormat="1" ht="22.5" customHeight="1" x14ac:dyDescent="0.15">
      <c r="A19" s="51" t="s">
        <v>58</v>
      </c>
      <c r="B19" s="11">
        <v>641</v>
      </c>
      <c r="C19" s="24">
        <v>100</v>
      </c>
      <c r="D19" s="12">
        <v>155000</v>
      </c>
      <c r="E19" s="35">
        <f t="shared" si="10"/>
        <v>-187492.50000000003</v>
      </c>
      <c r="F19" s="114">
        <f t="shared" si="4"/>
        <v>1062457.5</v>
      </c>
      <c r="G19" s="115"/>
      <c r="H19" s="40">
        <f>SUM($C$5*D19)</f>
        <v>2518750</v>
      </c>
      <c r="I19" s="40">
        <f t="shared" si="1"/>
        <v>-71624.150000000009</v>
      </c>
      <c r="J19" s="41">
        <f t="shared" si="2"/>
        <v>3509583</v>
      </c>
      <c r="K19" s="51" t="s">
        <v>58</v>
      </c>
      <c r="L19" s="11">
        <v>43</v>
      </c>
      <c r="M19" s="24">
        <v>100</v>
      </c>
      <c r="N19" s="12">
        <v>12500</v>
      </c>
      <c r="O19" s="36">
        <f t="shared" si="6"/>
        <v>-12577.500000000002</v>
      </c>
      <c r="P19" s="116">
        <f t="shared" si="7"/>
        <v>71272.5</v>
      </c>
      <c r="Q19" s="117"/>
      <c r="R19" s="39">
        <f t="shared" si="8"/>
        <v>203125</v>
      </c>
      <c r="S19" s="40">
        <f t="shared" si="9"/>
        <v>-5487.95</v>
      </c>
      <c r="T19" s="41">
        <f t="shared" si="3"/>
        <v>268909</v>
      </c>
    </row>
    <row r="20" spans="1:20" s="10" customFormat="1" ht="22.5" customHeight="1" x14ac:dyDescent="0.15">
      <c r="A20" s="51" t="s">
        <v>59</v>
      </c>
      <c r="B20" s="11">
        <v>641</v>
      </c>
      <c r="C20" s="24">
        <v>100</v>
      </c>
      <c r="D20" s="12">
        <v>168000</v>
      </c>
      <c r="E20" s="35">
        <f t="shared" si="10"/>
        <v>-187492.50000000003</v>
      </c>
      <c r="F20" s="114">
        <f t="shared" si="4"/>
        <v>1062457.5</v>
      </c>
      <c r="G20" s="115"/>
      <c r="H20" s="40">
        <f t="shared" si="5"/>
        <v>2730000</v>
      </c>
      <c r="I20" s="40">
        <f>(F20+H20)*-0.02</f>
        <v>-75849.150000000009</v>
      </c>
      <c r="J20" s="41">
        <f>ROUNDDOWN((SUM(F20+H20+I20)),0)</f>
        <v>3716608</v>
      </c>
      <c r="K20" s="51" t="s">
        <v>59</v>
      </c>
      <c r="L20" s="11">
        <v>43</v>
      </c>
      <c r="M20" s="24">
        <v>100</v>
      </c>
      <c r="N20" s="12">
        <v>13000</v>
      </c>
      <c r="O20" s="36">
        <f t="shared" si="6"/>
        <v>-12577.500000000002</v>
      </c>
      <c r="P20" s="116">
        <f t="shared" si="7"/>
        <v>71272.5</v>
      </c>
      <c r="Q20" s="117"/>
      <c r="R20" s="39">
        <f t="shared" si="8"/>
        <v>211250</v>
      </c>
      <c r="S20" s="40">
        <f>(P20+R20)*-0.02</f>
        <v>-5650.45</v>
      </c>
      <c r="T20" s="41">
        <f t="shared" si="3"/>
        <v>276872</v>
      </c>
    </row>
    <row r="21" spans="1:20" s="10" customFormat="1" ht="22.5" customHeight="1" x14ac:dyDescent="0.15">
      <c r="A21" s="51" t="s">
        <v>60</v>
      </c>
      <c r="B21" s="11">
        <v>641</v>
      </c>
      <c r="C21" s="24">
        <v>100</v>
      </c>
      <c r="D21" s="12">
        <v>170000</v>
      </c>
      <c r="E21" s="59">
        <f>SUM(($B$3*$B21)*(0.85-(100/100)))</f>
        <v>-187492.50000000003</v>
      </c>
      <c r="F21" s="114">
        <f>SUM($B$3*$B21+E21)</f>
        <v>1062457.5</v>
      </c>
      <c r="G21" s="115"/>
      <c r="H21" s="40">
        <f>SUM($C$4*D21)</f>
        <v>2949500.0000000005</v>
      </c>
      <c r="I21" s="40">
        <f>(F21+H21)*-0.02</f>
        <v>-80239.150000000009</v>
      </c>
      <c r="J21" s="41">
        <f t="shared" si="2"/>
        <v>3931718</v>
      </c>
      <c r="K21" s="51" t="s">
        <v>60</v>
      </c>
      <c r="L21" s="11">
        <v>43</v>
      </c>
      <c r="M21" s="24">
        <v>100</v>
      </c>
      <c r="N21" s="12">
        <v>15000</v>
      </c>
      <c r="O21" s="36">
        <f>SUM(($L$3*$L21)*(0.85-(100/100)))</f>
        <v>-12577.500000000002</v>
      </c>
      <c r="P21" s="116">
        <f>SUM($L$3*$L21+O21)</f>
        <v>71272.5</v>
      </c>
      <c r="Q21" s="117"/>
      <c r="R21" s="39">
        <f>SUM($M$4*N21)</f>
        <v>260250.00000000003</v>
      </c>
      <c r="S21" s="40">
        <f>(P21+R21)*-0.02</f>
        <v>-6630.45</v>
      </c>
      <c r="T21" s="41">
        <f t="shared" si="3"/>
        <v>324892</v>
      </c>
    </row>
    <row r="22" spans="1:20" s="10" customFormat="1" ht="22.5" customHeight="1" thickBot="1" x14ac:dyDescent="0.2">
      <c r="A22" s="53" t="s">
        <v>61</v>
      </c>
      <c r="B22" s="54">
        <v>641</v>
      </c>
      <c r="C22" s="55">
        <v>100</v>
      </c>
      <c r="D22" s="56">
        <v>165000</v>
      </c>
      <c r="E22" s="60">
        <f>SUM(($B$3*$B22)*(0.85-(100/100)))</f>
        <v>-187492.50000000003</v>
      </c>
      <c r="F22" s="132">
        <f>SUM($B$3*$B22+E22)</f>
        <v>1062457.5</v>
      </c>
      <c r="G22" s="133"/>
      <c r="H22" s="61">
        <f>SUM($C$4*D22)</f>
        <v>2862750.0000000005</v>
      </c>
      <c r="I22" s="61">
        <f>(F22+H22)*-0.02</f>
        <v>-78504.150000000009</v>
      </c>
      <c r="J22" s="62">
        <f t="shared" si="2"/>
        <v>3846703</v>
      </c>
      <c r="K22" s="53" t="s">
        <v>61</v>
      </c>
      <c r="L22" s="54">
        <v>43</v>
      </c>
      <c r="M22" s="55">
        <v>100</v>
      </c>
      <c r="N22" s="56">
        <v>12500</v>
      </c>
      <c r="O22" s="63">
        <f>SUM(($L$3*$L22)*(0.85-(100/100)))</f>
        <v>-12577.500000000002</v>
      </c>
      <c r="P22" s="134">
        <f>SUM($L$3*$L22+O22)</f>
        <v>71272.5</v>
      </c>
      <c r="Q22" s="135"/>
      <c r="R22" s="64">
        <f>SUM($M$4*N22)</f>
        <v>216875.00000000003</v>
      </c>
      <c r="S22" s="61">
        <f>(P22+R22)*-0.02</f>
        <v>-5762.95</v>
      </c>
      <c r="T22" s="62">
        <f t="shared" si="3"/>
        <v>282384</v>
      </c>
    </row>
    <row r="23" spans="1:20" ht="23.25" customHeight="1" thickBot="1" x14ac:dyDescent="0.2">
      <c r="C23" s="18" t="s">
        <v>11</v>
      </c>
      <c r="D23" s="13">
        <f>SUM(D11:D22)</f>
        <v>1758000</v>
      </c>
      <c r="I23" s="18" t="s">
        <v>29</v>
      </c>
      <c r="J23" s="38">
        <f>SUM(J11:J22)</f>
        <v>41022100</v>
      </c>
      <c r="M23" s="18" t="s">
        <v>11</v>
      </c>
      <c r="N23" s="13">
        <f>SUM(N11:N22)</f>
        <v>132000</v>
      </c>
      <c r="S23" s="18" t="s">
        <v>30</v>
      </c>
      <c r="T23" s="38">
        <f>SUM(T11:T22)</f>
        <v>2982303</v>
      </c>
    </row>
    <row r="24" spans="1:20" ht="12" thickBot="1" x14ac:dyDescent="0.2">
      <c r="D24" s="14"/>
      <c r="J24" s="15"/>
      <c r="N24" s="14"/>
      <c r="T24" s="15" t="s">
        <v>24</v>
      </c>
    </row>
    <row r="25" spans="1:20" ht="22.5" customHeight="1" thickBot="1" x14ac:dyDescent="0.2">
      <c r="A25" s="78" t="s">
        <v>47</v>
      </c>
      <c r="B25" s="78"/>
      <c r="C25" s="78"/>
      <c r="D25" s="78"/>
      <c r="E25" s="78"/>
      <c r="F25" s="78"/>
      <c r="G25" s="78"/>
      <c r="H25" s="16"/>
      <c r="I25" s="3"/>
      <c r="J25" s="14"/>
      <c r="K25" s="78" t="s">
        <v>47</v>
      </c>
      <c r="L25" s="78"/>
      <c r="M25" s="78"/>
      <c r="N25" s="78"/>
      <c r="O25" s="78"/>
      <c r="P25" s="78"/>
      <c r="Q25" s="78"/>
      <c r="R25" s="74" t="s">
        <v>44</v>
      </c>
      <c r="S25" s="75"/>
      <c r="T25" s="37">
        <f>J23+T23</f>
        <v>44004403</v>
      </c>
    </row>
    <row r="26" spans="1:20" ht="11.25" customHeight="1" thickBot="1" x14ac:dyDescent="0.2">
      <c r="A26" s="78"/>
      <c r="B26" s="78"/>
      <c r="C26" s="78"/>
      <c r="D26" s="78"/>
      <c r="E26" s="78"/>
      <c r="F26" s="78"/>
      <c r="G26" s="78"/>
      <c r="K26" s="78"/>
      <c r="L26" s="78"/>
      <c r="M26" s="78"/>
      <c r="N26" s="78"/>
      <c r="O26" s="78"/>
      <c r="P26" s="78"/>
      <c r="Q26" s="78"/>
    </row>
    <row r="27" spans="1:20" ht="12" customHeight="1" x14ac:dyDescent="0.15">
      <c r="A27" s="78"/>
      <c r="B27" s="78"/>
      <c r="C27" s="78"/>
      <c r="D27" s="78"/>
      <c r="E27" s="78"/>
      <c r="F27" s="78"/>
      <c r="G27" s="78"/>
      <c r="K27" s="78"/>
      <c r="L27" s="78"/>
      <c r="M27" s="78"/>
      <c r="N27" s="78"/>
      <c r="O27" s="78"/>
      <c r="P27" s="78"/>
      <c r="Q27" s="78"/>
      <c r="R27" s="128" t="s">
        <v>46</v>
      </c>
      <c r="S27" s="129"/>
      <c r="T27" s="126">
        <f>ROUNDDOWN(T25/1.1,0)</f>
        <v>40004002</v>
      </c>
    </row>
    <row r="28" spans="1:20" ht="11.25" customHeight="1" thickBot="1" x14ac:dyDescent="0.2">
      <c r="A28" s="78"/>
      <c r="B28" s="78"/>
      <c r="C28" s="78"/>
      <c r="D28" s="78"/>
      <c r="E28" s="78"/>
      <c r="F28" s="78"/>
      <c r="G28" s="78"/>
      <c r="K28" s="78"/>
      <c r="L28" s="78"/>
      <c r="M28" s="78"/>
      <c r="N28" s="78"/>
      <c r="O28" s="78"/>
      <c r="P28" s="78"/>
      <c r="Q28" s="78"/>
      <c r="R28" s="130"/>
      <c r="S28" s="131"/>
      <c r="T28" s="127"/>
    </row>
    <row r="29" spans="1:20" x14ac:dyDescent="0.15">
      <c r="A29" s="78"/>
      <c r="B29" s="78"/>
      <c r="C29" s="78"/>
      <c r="D29" s="78"/>
      <c r="E29" s="78"/>
      <c r="F29" s="78"/>
      <c r="G29" s="78"/>
      <c r="K29" s="78"/>
      <c r="L29" s="78"/>
      <c r="M29" s="78"/>
      <c r="N29" s="78"/>
      <c r="O29" s="78"/>
      <c r="P29" s="78"/>
      <c r="Q29" s="78"/>
    </row>
    <row r="30" spans="1:20" x14ac:dyDescent="0.15">
      <c r="A30" s="1" t="s">
        <v>22</v>
      </c>
      <c r="K30" s="1" t="s">
        <v>22</v>
      </c>
    </row>
  </sheetData>
  <mergeCells count="57">
    <mergeCell ref="T27:T28"/>
    <mergeCell ref="R25:S25"/>
    <mergeCell ref="R27:S28"/>
    <mergeCell ref="F22:G22"/>
    <mergeCell ref="P22:Q22"/>
    <mergeCell ref="A25:G29"/>
    <mergeCell ref="K25:Q29"/>
    <mergeCell ref="F19:G19"/>
    <mergeCell ref="P19:Q19"/>
    <mergeCell ref="F20:G20"/>
    <mergeCell ref="P20:Q20"/>
    <mergeCell ref="F21:G21"/>
    <mergeCell ref="P21:Q21"/>
    <mergeCell ref="F16:G16"/>
    <mergeCell ref="P16:Q16"/>
    <mergeCell ref="F17:G17"/>
    <mergeCell ref="P17:Q17"/>
    <mergeCell ref="F18:G18"/>
    <mergeCell ref="P18:Q18"/>
    <mergeCell ref="F13:G13"/>
    <mergeCell ref="P13:Q13"/>
    <mergeCell ref="F14:G14"/>
    <mergeCell ref="P14:Q14"/>
    <mergeCell ref="F15:G15"/>
    <mergeCell ref="P15:Q15"/>
    <mergeCell ref="F12:G12"/>
    <mergeCell ref="P12:Q12"/>
    <mergeCell ref="C6:E6"/>
    <mergeCell ref="K6:K7"/>
    <mergeCell ref="M6:O6"/>
    <mergeCell ref="C7:E7"/>
    <mergeCell ref="M7:O7"/>
    <mergeCell ref="P9:Q9"/>
    <mergeCell ref="F10:G10"/>
    <mergeCell ref="P10:Q10"/>
    <mergeCell ref="F11:G11"/>
    <mergeCell ref="P11:Q11"/>
    <mergeCell ref="A9:A10"/>
    <mergeCell ref="F9:G9"/>
    <mergeCell ref="K9:K10"/>
    <mergeCell ref="B3:E3"/>
    <mergeCell ref="G3:J7"/>
    <mergeCell ref="A6:A7"/>
    <mergeCell ref="L3:O3"/>
    <mergeCell ref="A4:A5"/>
    <mergeCell ref="C4:E4"/>
    <mergeCell ref="K4:K5"/>
    <mergeCell ref="M4:O4"/>
    <mergeCell ref="C5:E5"/>
    <mergeCell ref="M5:O5"/>
    <mergeCell ref="A1:B1"/>
    <mergeCell ref="C1:I1"/>
    <mergeCell ref="K1:L1"/>
    <mergeCell ref="M1:S1"/>
    <mergeCell ref="B2:E2"/>
    <mergeCell ref="G2:J2"/>
    <mergeCell ref="L2:O2"/>
  </mergeCells>
  <phoneticPr fontId="1"/>
  <pageMargins left="0.7" right="0.7" top="0.28999999999999998" bottom="0.27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税込書式</vt:lpstr>
      <vt:lpstr>記入例 (税込)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kinkyu1</dc:creator>
  <cp:lastModifiedBy>kinkyu1</cp:lastModifiedBy>
  <cp:lastPrinted>2021-06-25T04:53:22Z</cp:lastPrinted>
  <dcterms:created xsi:type="dcterms:W3CDTF">2017-05-08T01:02:15Z</dcterms:created>
  <dcterms:modified xsi:type="dcterms:W3CDTF">2023-02-02T01:04:22Z</dcterms:modified>
</cp:coreProperties>
</file>